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11760" activeTab="1"/>
  </bookViews>
  <sheets>
    <sheet name="Material e mão de obra" sheetId="1" r:id="rId1"/>
    <sheet name="Cronograma" sheetId="2" r:id="rId2"/>
  </sheets>
  <definedNames/>
  <calcPr fullCalcOnLoad="1"/>
</workbook>
</file>

<file path=xl/sharedStrings.xml><?xml version="1.0" encoding="utf-8"?>
<sst xmlns="http://schemas.openxmlformats.org/spreadsheetml/2006/main" count="294" uniqueCount="167">
  <si>
    <t>POSTE CONC CC 11M 600DAN</t>
  </si>
  <si>
    <t>BRACO SUPORTE L</t>
  </si>
  <si>
    <t>BRACO SUPORTE C</t>
  </si>
  <si>
    <t>ISOL PINO POLIM 15KV</t>
  </si>
  <si>
    <t>ISOL ANCORAGEM POLIM 15KV</t>
  </si>
  <si>
    <t>CB CA  34MM2 (2AWG)</t>
  </si>
  <si>
    <t>HASTE ATERRAMENTO 2,40M</t>
  </si>
  <si>
    <t>CANTONEIRA PARA BRACO C</t>
  </si>
  <si>
    <t>CB AL 1X 16MM2 1KV</t>
  </si>
  <si>
    <t>CB AL 1X240MM2 1KV</t>
  </si>
  <si>
    <t>CB CU 1X 16MM2 750V</t>
  </si>
  <si>
    <t>CB QUAD CA 3X1X 70+70 1KV</t>
  </si>
  <si>
    <t>LUVA EMENDA CAL  70MM2</t>
  </si>
  <si>
    <t>CONETOR TERM CAA 170/240</t>
  </si>
  <si>
    <t>CONETOR TERM ACO 6,4/21</t>
  </si>
  <si>
    <t>CONETOR H ITEM 1</t>
  </si>
  <si>
    <t>CONETOR H ITEM 2</t>
  </si>
  <si>
    <t>CONETOR H ITEM 3</t>
  </si>
  <si>
    <t>CONETOR H ITEM 4</t>
  </si>
  <si>
    <t>CONETOR H ITEM 6</t>
  </si>
  <si>
    <t>ALCA PREF DIST  34MM2</t>
  </si>
  <si>
    <t>ALCA PREF CA/CAL  70MM2</t>
  </si>
  <si>
    <t>ALCA PARA ESTRIBO ABERTA</t>
  </si>
  <si>
    <t>CONETOR ATER FERRAGEM IP</t>
  </si>
  <si>
    <t>TUBO RECOMP CB  70MM2 1KV</t>
  </si>
  <si>
    <t>SUPORTE Z P/CHAVE FUSIVEL</t>
  </si>
  <si>
    <t>ESPACADOR LOSANG P/50-150</t>
  </si>
  <si>
    <t>CONETOR CUNHA CU ITEM 7</t>
  </si>
  <si>
    <t>CONETOR CUNHA CU ITEM 6</t>
  </si>
  <si>
    <t>BRACO COM GRAMPO IT2</t>
  </si>
  <si>
    <t>CONETOR CUNHA AL  50 C/EB</t>
  </si>
  <si>
    <t>CARTUCHO APLICACAO VERM</t>
  </si>
  <si>
    <t>CONETOR TERM 50MM2 1 FURO</t>
  </si>
  <si>
    <t>FIO AL 5,1MM P/ AMAR RDP</t>
  </si>
  <si>
    <t>PINO ISOL POL 36,2KV IT1</t>
  </si>
  <si>
    <t>CINTA ACO D 170MM</t>
  </si>
  <si>
    <t>CINTA ACO D 180MM</t>
  </si>
  <si>
    <t>CINTA ACO D 190MM</t>
  </si>
  <si>
    <t>CINTA ACO D 200MM</t>
  </si>
  <si>
    <t>CINTA ACO D 210MM</t>
  </si>
  <si>
    <t>CINTA ACO D 220MM</t>
  </si>
  <si>
    <t>CINTA ACO D 230MM</t>
  </si>
  <si>
    <t>SUPORTE 240MM TRAFO PT CC</t>
  </si>
  <si>
    <t>AFASTADOR ARM SEC 500MM</t>
  </si>
  <si>
    <t>MANILHA SAPATILHA 50KN</t>
  </si>
  <si>
    <t>OLHAL P/PARAFUSO 50KN</t>
  </si>
  <si>
    <t>ALCA PREF ESTAI CB 9,5MM</t>
  </si>
  <si>
    <t>SAPATILHA</t>
  </si>
  <si>
    <t>CH FUS 15KV PF 100A 7,1KA</t>
  </si>
  <si>
    <t>ELO FUS.BOTAO 500MM    5H</t>
  </si>
  <si>
    <t>ELO FUS.BOTAO 500MM    8K</t>
  </si>
  <si>
    <t>PARA-RAIOS 12KV 10KA ZNO</t>
  </si>
  <si>
    <t>CB ACO MR CL.A 6,4MM 7 F</t>
  </si>
  <si>
    <t>PARA-RAIOS SEC ISOL 10KA</t>
  </si>
  <si>
    <t>CB ACO HS 3/8P (9,5MM) 7F</t>
  </si>
  <si>
    <t>Eletroduto de Aço Zincado 2' pol</t>
  </si>
  <si>
    <t>ARO C/TAMPA ART CX ZA</t>
  </si>
  <si>
    <t>ANEL CX ZA CONC PREMOLD</t>
  </si>
  <si>
    <t>BRACADEIRA PLAST CB MULT</t>
  </si>
  <si>
    <t>ANEL ELAST AMAR ISOL PINO</t>
  </si>
  <si>
    <t>CONETOR PERF 16-70/6-35</t>
  </si>
  <si>
    <t>CONETOR PERF 120/240MM2</t>
  </si>
  <si>
    <t>CONETOR PERF70-120/70-120</t>
  </si>
  <si>
    <t>ESTRIBO P/ BRACO TIPO L</t>
  </si>
  <si>
    <t>BRACO ANTIBALANCO 15KV</t>
  </si>
  <si>
    <t>ESPACADOR MONOF 2A 50-150</t>
  </si>
  <si>
    <t>CONETOR TERM COMP  16MM2</t>
  </si>
  <si>
    <t>BRACO TIPO J - RDP</t>
  </si>
  <si>
    <t>MANTA AUTO-ADES 15KV RDP</t>
  </si>
  <si>
    <t>COB PROT BUCHA BT TFO IT2</t>
  </si>
  <si>
    <t>DUTO CORRUG PEAD 63MM</t>
  </si>
  <si>
    <t>GRAMPO LINHA VIVA 50/150</t>
  </si>
  <si>
    <t>CONECTOR PERFURAÇÃO AL/CU 16-70/1,5-6, RDS</t>
  </si>
  <si>
    <t>CONECTOR PERFURAÇÃO AL/CU 16-70/16-25, RDS</t>
  </si>
  <si>
    <t>COB PROT PARA BUCHA EQUIP</t>
  </si>
  <si>
    <t>PARAF.CAB.ABAUL.M12X 40MM</t>
  </si>
  <si>
    <t>PARAF.CAB.ABAUL.M16X 45MM</t>
  </si>
  <si>
    <t>PARAF.CAB.ABAUL.M16X 70MM</t>
  </si>
  <si>
    <t>PARAF.CAB.SEXT.M12X 40MM</t>
  </si>
  <si>
    <t>Quantidade</t>
  </si>
  <si>
    <t>Item</t>
  </si>
  <si>
    <t>POSTE DE AÇO IP OCTOG. ENGAST. 11,3</t>
  </si>
  <si>
    <t>POSTE CONC CC 11M 400DAN</t>
  </si>
  <si>
    <t>CB AL 1X 70MM2 15KV PROT</t>
  </si>
  <si>
    <t>GRAMPO ANCORAGEM  70MM2</t>
  </si>
  <si>
    <t>LUVA EMENDA CA  70MM2 RDP</t>
  </si>
  <si>
    <t>BRACO P/IP TIPO CURTO</t>
  </si>
  <si>
    <t>BRACO P/IP TIPO MEDIO</t>
  </si>
  <si>
    <t>CB CU 1X 1,5MM2 1KV XLPE</t>
  </si>
  <si>
    <t>CINTA ACO D 250MM</t>
  </si>
  <si>
    <t>CINTA ACO D 300MM</t>
  </si>
  <si>
    <t>CONETOR CUNHA CU ITEM 1</t>
  </si>
  <si>
    <t>CONETOR DE PERFURAÇÃO 35-120MM²/1,5MM²</t>
  </si>
  <si>
    <t>IDENTIFICADOR DE FASE A</t>
  </si>
  <si>
    <t>IDENTIFICADOR DE FASE B</t>
  </si>
  <si>
    <t>IDENTIFICADOR DE FASE C</t>
  </si>
  <si>
    <t>RELE FOTOEL ELETRONICO</t>
  </si>
  <si>
    <t>SUPORTE P/ 4 LUMINÁRIAS EM POSTE AÇO OCTOG.</t>
  </si>
  <si>
    <t>CINTA ACO D 310MM</t>
  </si>
  <si>
    <t>A</t>
  </si>
  <si>
    <t>INSTITUTO FEDERAL DE EDUCAÇÃO, CIÊNCIA E TECNOLOGIA SUL DE MINAS GERAIS - Campus Muzambinho</t>
  </si>
  <si>
    <t>Bairro Morro Preto – Caixa Postal 02</t>
  </si>
  <si>
    <t>CEP: 37890-000</t>
  </si>
  <si>
    <t>Muzambinho/MG</t>
  </si>
  <si>
    <t>Objeto: contratação de empresa habilitada credenciada pela CEMIG , atendendo aa INSTITUTO FEDERAL DE EDUCAÇÃO, CIÊNCIA E TECNOLOGIA SUL DE MINAS GERAIS - Campus Muzambinho, para a execução de serviços em rede de energia elétrica e iluminação pública, com fornecimento de materiais e mão de obra , sob regime de empreitada integral por preço global .</t>
  </si>
  <si>
    <t>Valor Unitário</t>
  </si>
  <si>
    <t>BDI</t>
  </si>
  <si>
    <t>Valor Total</t>
  </si>
  <si>
    <t>PLANILHAS DE MATERIAL E MÃO DE OBRA</t>
  </si>
  <si>
    <t>Descrição Material</t>
  </si>
  <si>
    <t>Descrição Mão de Obra</t>
  </si>
  <si>
    <t>ITEM</t>
  </si>
  <si>
    <t>Diversos logradouros</t>
  </si>
  <si>
    <t xml:space="preserve">VaLor: </t>
  </si>
  <si>
    <t xml:space="preserve">DATA: </t>
  </si>
  <si>
    <t xml:space="preserve">LOCAL: Presidente Olegario                        </t>
  </si>
  <si>
    <t>CÓDIGO</t>
  </si>
  <si>
    <t>ETAPAS/DESCRIÇÃO</t>
  </si>
  <si>
    <t>FÍSICO/ FINANCEIRO</t>
  </si>
  <si>
    <t>TOTAL  ETAPAS</t>
  </si>
  <si>
    <t>MÊS 1</t>
  </si>
  <si>
    <t>MÊS 2</t>
  </si>
  <si>
    <t>MÊS 3</t>
  </si>
  <si>
    <t>Físico %</t>
  </si>
  <si>
    <t>Financeiro</t>
  </si>
  <si>
    <t>Implantação de postes</t>
  </si>
  <si>
    <t>Equipar e montar estruturas, Lançamento condutores /Instalação de equipamentos</t>
  </si>
  <si>
    <t>Desligamento /Energização da obra</t>
  </si>
  <si>
    <t>TOTAL</t>
  </si>
  <si>
    <t>______________________</t>
  </si>
  <si>
    <t>PRAZO DA OBRA: 90 dias</t>
  </si>
  <si>
    <t>XXXXXXXXXX</t>
  </si>
  <si>
    <t>XXXXXXXXXXX– Representante Legal</t>
  </si>
  <si>
    <t>CPF: XXXXXXXXX RG: XXXXXXXXXXX</t>
  </si>
  <si>
    <t>Unidade</t>
  </si>
  <si>
    <t>Peça</t>
  </si>
  <si>
    <t>Metro</t>
  </si>
  <si>
    <t>Conjunto</t>
  </si>
  <si>
    <t>Quilo</t>
  </si>
  <si>
    <t>Valor US</t>
  </si>
  <si>
    <t>US Unitário</t>
  </si>
  <si>
    <t>Poste: Consiste no transporte e engastamento do poste/contra poste de 9 a 12 metros de altura instalação.</t>
  </si>
  <si>
    <t>Poste: Consiste no transporte e engastamento do poste/contra poste de 9 a 12 metros de altura retirada.</t>
  </si>
  <si>
    <t>Transformador: Consiste na instalação do equipamentos descrito ao lado no poste, incluindo conexões e todos os acessórios exceto chave, para raio e malha de aterramento remunerados a parte.</t>
  </si>
  <si>
    <t>Transformador: Consiste na retirada do equipamentos descrito ao lado no poste, incluindo conexões e todos os acessórios exceto chave, para raio e malha de aterramento remunerados a parte.</t>
  </si>
  <si>
    <t>Consiste no serviço de instalação de estrutura de MT protegida e/ou convencional com lançamento de condutores. Incluído os serviços de fixação e ou amarração na estrutura e espaçadores losangulares, emendas e conexões independente do número de
condutores instalados/retirados. (Por estrutura trabalhada)</t>
  </si>
  <si>
    <t>Consiste no serviço de retirada de estrutura de MT protegida e/ou convencional com lançamento de condutores. Incluído os serviços de fixação e ou amarração na estrutura e espaçadores losangulares, emendas e conexões independente do número de
condutores instalados/retirados. (Por estrutura trabalhada)</t>
  </si>
  <si>
    <t>Consiste no serviço de instalação de estrutura de BT isolada e/ou convencional (inclusive serviços em condutor neutro) com lançamento de condutores. Incluído os serviços de fixação e ou
amarração, emendas e conexões independente do número de condutores instalados/retirados. (Por estrutura trabalhada e envolve os serviços em ramais de ligação no mesmo ponto/estrutura trabalhada)</t>
  </si>
  <si>
    <t>Consiste no serviço de retirada de estrutura de BT isolada e/ou convencional (inclusive serviços em condutor neutro) com lançamento de condutores. Incluído os serviços de fixação e ou
amarração, emendas e conexões independente do número de condutores instalados/retirados. (Por estrutura trabalhada e envolve os serviços em ramais de ligação no mesmo ponto/estrutura trabalhada)</t>
  </si>
  <si>
    <t>Instalação de um aterramento completo com até três hastes: Consiste na atividade completa de instalação de aterramento, incluindo escavação, lançamento de condutores e conexões e instalação de hastes, incluindo recomposição de piso comum.</t>
  </si>
  <si>
    <t>Concretagem de base em poste acima de 300 até 600 daN (mão-de- bra)</t>
  </si>
  <si>
    <t>Instalação de poste de aço chicote duplo, incluindo montagem de luminárias, caixa de passagem, fiação, conexões elétricas e transporte.</t>
  </si>
  <si>
    <t>Luminária: Instalação de ponto convencional completo</t>
  </si>
  <si>
    <t>Luminária: Retirada de ponto convencional completo</t>
  </si>
  <si>
    <t>TOTAL MÃO DE OBRA</t>
  </si>
  <si>
    <t>TOTAL GERAL</t>
  </si>
  <si>
    <t>Valeta em asfalto, por m (metro linear), com lançamento de dutos e cabos, inclusive recomposição de piso com fornecimento do concreto asfáltico.</t>
  </si>
  <si>
    <t>Valeta em terra, por m, com lançamento de dutos e cabos, inclusive
recomposição de piso.</t>
  </si>
  <si>
    <t>Valeta em passeio, por m (metro linear), com lançamento de dutos e cabos, inclusive recomposição de piso com fornecimento do concreto.</t>
  </si>
  <si>
    <t>Assentamento de aro e tampa de ferro, caixa ZA</t>
  </si>
  <si>
    <t>Valor Unitário com BDI</t>
  </si>
  <si>
    <t>US</t>
  </si>
  <si>
    <t>Objeto: Contratação de empresa que atendenda o INSTITUTO FEDERAL DE EDUCAÇÃO, CIÊNCIA E TECNOLOGIA SUL DE MINAS GERAIS - Campus Muzambinho, para a execução de serviços em rede de energia elétrica e iluminação pública, com fornecimento de materiais e mão de obra , sob regime de empreitada integral por preço global .</t>
  </si>
  <si>
    <t>LUMINÁRIA LED 150W, ALUMINIO INJETADO, FLUXO LUMINOSO MINIMO DA LUMINÁRIA 14.500lm COM 10 ANOS DE GARANTIA</t>
  </si>
  <si>
    <t>TRAFO TRIF 15KV 300KVA</t>
  </si>
  <si>
    <t>Passos/MG, 18 de abril de 2018</t>
  </si>
  <si>
    <t>Cronograma Físico-Financeiro</t>
  </si>
</sst>
</file>

<file path=xl/styles.xml><?xml version="1.0" encoding="utf-8"?>
<styleSheet xmlns="http://schemas.openxmlformats.org/spreadsheetml/2006/main">
  <numFmts count="2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0.000"/>
    <numFmt numFmtId="171" formatCode="&quot;R$&quot;\ #,##0.00"/>
    <numFmt numFmtId="172" formatCode="&quot;R$ &quot;#,##0.00"/>
    <numFmt numFmtId="173" formatCode="0.0%"/>
    <numFmt numFmtId="174" formatCode="0.0"/>
    <numFmt numFmtId="175" formatCode="_-&quot;R$&quot;\ * #,##0.000_-;\-&quot;R$&quot;\ * #,##0.000_-;_-&quot;R$&quot;\ * &quot;-&quot;???_-;_-@_-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0" fillId="33" borderId="0" xfId="0" applyFill="1" applyAlignment="1">
      <alignment/>
    </xf>
    <xf numFmtId="49" fontId="2" fillId="33" borderId="0" xfId="0" applyNumberFormat="1" applyFont="1" applyFill="1" applyAlignment="1">
      <alignment vertical="center"/>
    </xf>
    <xf numFmtId="49" fontId="2" fillId="33" borderId="0" xfId="0" applyNumberFormat="1" applyFont="1" applyFill="1" applyAlignment="1">
      <alignment/>
    </xf>
    <xf numFmtId="171" fontId="2" fillId="33" borderId="0" xfId="0" applyNumberFormat="1" applyFont="1" applyFill="1" applyAlignment="1">
      <alignment/>
    </xf>
    <xf numFmtId="0" fontId="44" fillId="33" borderId="0" xfId="0" applyFont="1" applyFill="1" applyAlignment="1">
      <alignment/>
    </xf>
    <xf numFmtId="49" fontId="3" fillId="33" borderId="0" xfId="0" applyNumberFormat="1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right"/>
    </xf>
    <xf numFmtId="0" fontId="44" fillId="33" borderId="0" xfId="0" applyFont="1" applyFill="1" applyAlignment="1">
      <alignment horizontal="right" vertical="center"/>
    </xf>
    <xf numFmtId="0" fontId="44" fillId="33" borderId="0" xfId="0" applyFont="1" applyFill="1" applyBorder="1" applyAlignment="1">
      <alignment horizontal="center" vertical="center" wrapText="1"/>
    </xf>
    <xf numFmtId="169" fontId="0" fillId="33" borderId="0" xfId="45" applyNumberFormat="1" applyFont="1" applyFill="1" applyAlignment="1">
      <alignment/>
    </xf>
    <xf numFmtId="0" fontId="0" fillId="33" borderId="0" xfId="45" applyNumberFormat="1" applyFont="1" applyFill="1" applyAlignment="1">
      <alignment horizontal="center"/>
    </xf>
    <xf numFmtId="0" fontId="0" fillId="33" borderId="0" xfId="0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right" vertical="center"/>
    </xf>
    <xf numFmtId="171" fontId="2" fillId="33" borderId="0" xfId="0" applyNumberFormat="1" applyFont="1" applyFill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right" vertical="center"/>
    </xf>
    <xf numFmtId="0" fontId="43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0" fontId="0" fillId="33" borderId="10" xfId="0" applyNumberFormat="1" applyFill="1" applyBorder="1" applyAlignment="1">
      <alignment horizontal="right" vertical="center"/>
    </xf>
    <xf numFmtId="170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44" fontId="0" fillId="33" borderId="10" xfId="45" applyFont="1" applyFill="1" applyBorder="1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Border="1" applyAlignment="1">
      <alignment horizontal="center" vertical="center"/>
    </xf>
    <xf numFmtId="170" fontId="0" fillId="33" borderId="0" xfId="0" applyNumberFormat="1" applyFill="1" applyBorder="1" applyAlignment="1">
      <alignment horizontal="right" vertical="center"/>
    </xf>
    <xf numFmtId="0" fontId="0" fillId="33" borderId="0" xfId="0" applyFill="1" applyBorder="1" applyAlignment="1">
      <alignment vertical="center" wrapText="1"/>
    </xf>
    <xf numFmtId="170" fontId="0" fillId="33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44" fontId="2" fillId="33" borderId="0" xfId="45" applyFont="1" applyFill="1" applyAlignment="1">
      <alignment vertical="center"/>
    </xf>
    <xf numFmtId="44" fontId="43" fillId="33" borderId="10" xfId="45" applyFont="1" applyFill="1" applyBorder="1" applyAlignment="1">
      <alignment horizontal="center" vertical="center"/>
    </xf>
    <xf numFmtId="44" fontId="0" fillId="33" borderId="0" xfId="45" applyFont="1" applyFill="1" applyAlignment="1">
      <alignment vertical="center"/>
    </xf>
    <xf numFmtId="0" fontId="0" fillId="33" borderId="10" xfId="0" applyFont="1" applyFill="1" applyBorder="1" applyAlignment="1">
      <alignment horizontal="left" vertical="center" wrapText="1"/>
    </xf>
    <xf numFmtId="44" fontId="43" fillId="33" borderId="11" xfId="45" applyFont="1" applyFill="1" applyBorder="1" applyAlignment="1">
      <alignment vertical="center"/>
    </xf>
    <xf numFmtId="44" fontId="43" fillId="33" borderId="10" xfId="45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top" wrapText="1"/>
    </xf>
    <xf numFmtId="10" fontId="7" fillId="33" borderId="10" xfId="0" applyNumberFormat="1" applyFont="1" applyFill="1" applyBorder="1" applyAlignment="1">
      <alignment vertical="top" wrapText="1"/>
    </xf>
    <xf numFmtId="10" fontId="6" fillId="33" borderId="10" xfId="51" applyNumberFormat="1" applyFont="1" applyFill="1" applyBorder="1" applyAlignment="1">
      <alignment vertical="top" wrapText="1"/>
    </xf>
    <xf numFmtId="10" fontId="6" fillId="33" borderId="10" xfId="0" applyNumberFormat="1" applyFont="1" applyFill="1" applyBorder="1" applyAlignment="1">
      <alignment vertical="top" wrapText="1"/>
    </xf>
    <xf numFmtId="4" fontId="7" fillId="33" borderId="10" xfId="0" applyNumberFormat="1" applyFont="1" applyFill="1" applyBorder="1" applyAlignment="1">
      <alignment vertical="top" wrapText="1"/>
    </xf>
    <xf numFmtId="44" fontId="7" fillId="33" borderId="10" xfId="45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9" fontId="8" fillId="33" borderId="10" xfId="0" applyNumberFormat="1" applyFont="1" applyFill="1" applyBorder="1" applyAlignment="1">
      <alignment vertical="top" wrapText="1"/>
    </xf>
    <xf numFmtId="9" fontId="6" fillId="33" borderId="10" xfId="0" applyNumberFormat="1" applyFont="1" applyFill="1" applyBorder="1" applyAlignment="1">
      <alignment/>
    </xf>
    <xf numFmtId="172" fontId="8" fillId="33" borderId="10" xfId="0" applyNumberFormat="1" applyFont="1" applyFill="1" applyBorder="1" applyAlignment="1">
      <alignment vertical="top" wrapText="1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3" fontId="0" fillId="33" borderId="0" xfId="51" applyFont="1" applyFill="1" applyAlignment="1">
      <alignment horizontal="center"/>
    </xf>
    <xf numFmtId="43" fontId="0" fillId="33" borderId="0" xfId="51" applyFont="1" applyFill="1" applyAlignment="1">
      <alignment vertic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wrapText="1"/>
    </xf>
    <xf numFmtId="169" fontId="0" fillId="33" borderId="0" xfId="0" applyNumberFormat="1" applyFill="1" applyAlignment="1">
      <alignment vertical="center"/>
    </xf>
    <xf numFmtId="44" fontId="0" fillId="33" borderId="0" xfId="0" applyNumberFormat="1" applyFill="1" applyAlignment="1">
      <alignment vertical="center"/>
    </xf>
    <xf numFmtId="10" fontId="44" fillId="34" borderId="10" xfId="49" applyNumberFormat="1" applyFont="1" applyFill="1" applyBorder="1" applyAlignment="1">
      <alignment horizontal="center" vertical="center"/>
    </xf>
    <xf numFmtId="2" fontId="43" fillId="33" borderId="13" xfId="0" applyNumberFormat="1" applyFont="1" applyFill="1" applyBorder="1" applyAlignment="1">
      <alignment horizontal="center" vertical="center"/>
    </xf>
    <xf numFmtId="2" fontId="43" fillId="33" borderId="14" xfId="0" applyNumberFormat="1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/>
    </xf>
    <xf numFmtId="0" fontId="10" fillId="33" borderId="0" xfId="0" applyFont="1" applyFill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9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169" fontId="0" fillId="33" borderId="16" xfId="0" applyNumberFormat="1" applyFill="1" applyBorder="1" applyAlignment="1">
      <alignment horizontal="center"/>
    </xf>
    <xf numFmtId="0" fontId="0" fillId="33" borderId="16" xfId="0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M143"/>
  <sheetViews>
    <sheetView zoomScalePageLayoutView="0" workbookViewId="0" topLeftCell="A133">
      <selection activeCell="A10" sqref="A10"/>
    </sheetView>
  </sheetViews>
  <sheetFormatPr defaultColWidth="9.140625" defaultRowHeight="15"/>
  <cols>
    <col min="1" max="1" width="5.140625" style="15" bestFit="1" customWidth="1"/>
    <col min="2" max="2" width="11.421875" style="31" customWidth="1"/>
    <col min="3" max="3" width="11.421875" style="15" customWidth="1"/>
    <col min="4" max="4" width="63.140625" style="27" customWidth="1"/>
    <col min="5" max="5" width="13.57421875" style="27" bestFit="1" customWidth="1"/>
    <col min="6" max="6" width="21.421875" style="27" bestFit="1" customWidth="1"/>
    <col min="7" max="7" width="13.8515625" style="39" bestFit="1" customWidth="1"/>
    <col min="8" max="8" width="10.57421875" style="27" bestFit="1" customWidth="1"/>
    <col min="9" max="12" width="9.140625" style="27" customWidth="1"/>
    <col min="13" max="13" width="12.7109375" style="27" bestFit="1" customWidth="1"/>
    <col min="14" max="16384" width="9.140625" style="27" customWidth="1"/>
  </cols>
  <sheetData>
    <row r="10" spans="1:7" s="7" customFormat="1" ht="14.25">
      <c r="A10" s="9"/>
      <c r="B10" s="18"/>
      <c r="C10" s="9"/>
      <c r="D10" s="2"/>
      <c r="E10" s="2"/>
      <c r="F10" s="19"/>
      <c r="G10" s="37"/>
    </row>
    <row r="11" spans="1:7" s="7" customFormat="1" ht="14.25">
      <c r="A11" s="71" t="s">
        <v>100</v>
      </c>
      <c r="B11" s="71"/>
      <c r="C11" s="71"/>
      <c r="D11" s="71"/>
      <c r="E11" s="71"/>
      <c r="F11" s="71"/>
      <c r="G11" s="71"/>
    </row>
    <row r="12" spans="1:7" s="7" customFormat="1" ht="14.25">
      <c r="A12" s="72" t="s">
        <v>101</v>
      </c>
      <c r="B12" s="72"/>
      <c r="C12" s="72"/>
      <c r="D12" s="72"/>
      <c r="E12" s="72"/>
      <c r="F12" s="72"/>
      <c r="G12" s="72"/>
    </row>
    <row r="13" spans="1:7" s="7" customFormat="1" ht="14.25">
      <c r="A13" s="72" t="s">
        <v>103</v>
      </c>
      <c r="B13" s="72"/>
      <c r="C13" s="72"/>
      <c r="D13" s="72"/>
      <c r="E13" s="72"/>
      <c r="F13" s="72"/>
      <c r="G13" s="72"/>
    </row>
    <row r="14" spans="1:7" s="7" customFormat="1" ht="14.25">
      <c r="A14" s="72" t="s">
        <v>102</v>
      </c>
      <c r="B14" s="72"/>
      <c r="C14" s="72"/>
      <c r="D14" s="72"/>
      <c r="E14" s="72"/>
      <c r="F14" s="72"/>
      <c r="G14" s="72"/>
    </row>
    <row r="15" spans="1:7" s="7" customFormat="1" ht="15">
      <c r="A15" s="17"/>
      <c r="B15" s="18"/>
      <c r="C15" s="9"/>
      <c r="D15" s="2"/>
      <c r="E15" s="2"/>
      <c r="F15" s="19"/>
      <c r="G15" s="37"/>
    </row>
    <row r="16" spans="1:7" s="7" customFormat="1" ht="36.75" customHeight="1">
      <c r="A16" s="73" t="s">
        <v>162</v>
      </c>
      <c r="B16" s="73"/>
      <c r="C16" s="73"/>
      <c r="D16" s="73"/>
      <c r="E16" s="73"/>
      <c r="F16" s="73"/>
      <c r="G16" s="73"/>
    </row>
    <row r="17" spans="1:7" s="7" customFormat="1" ht="14.25">
      <c r="A17" s="16"/>
      <c r="B17" s="11"/>
      <c r="C17" s="16"/>
      <c r="F17" s="43" t="s">
        <v>106</v>
      </c>
      <c r="G17" s="66">
        <v>0.1402</v>
      </c>
    </row>
    <row r="18" spans="1:8" s="7" customFormat="1" ht="15" customHeight="1">
      <c r="A18" s="74" t="s">
        <v>108</v>
      </c>
      <c r="B18" s="74"/>
      <c r="C18" s="74"/>
      <c r="D18" s="74"/>
      <c r="E18" s="74"/>
      <c r="F18" s="74"/>
      <c r="G18" s="74"/>
      <c r="H18" s="8"/>
    </row>
    <row r="19" spans="1:8" s="7" customFormat="1" ht="9" customHeight="1">
      <c r="A19" s="74"/>
      <c r="B19" s="74"/>
      <c r="C19" s="74"/>
      <c r="D19" s="74"/>
      <c r="E19" s="74"/>
      <c r="F19" s="74"/>
      <c r="G19" s="74"/>
      <c r="H19" s="8"/>
    </row>
    <row r="20" spans="1:7" s="22" customFormat="1" ht="15">
      <c r="A20" s="20" t="s">
        <v>80</v>
      </c>
      <c r="B20" s="21" t="s">
        <v>79</v>
      </c>
      <c r="C20" s="20" t="s">
        <v>134</v>
      </c>
      <c r="D20" s="20" t="s">
        <v>109</v>
      </c>
      <c r="E20" s="20" t="s">
        <v>105</v>
      </c>
      <c r="F20" s="20" t="s">
        <v>160</v>
      </c>
      <c r="G20" s="38" t="s">
        <v>107</v>
      </c>
    </row>
    <row r="21" spans="1:8" ht="15">
      <c r="A21" s="23">
        <v>1</v>
      </c>
      <c r="B21" s="24">
        <v>3</v>
      </c>
      <c r="C21" s="25" t="s">
        <v>135</v>
      </c>
      <c r="D21" s="26" t="s">
        <v>43</v>
      </c>
      <c r="E21" s="30">
        <v>122.66399999999999</v>
      </c>
      <c r="F21" s="30">
        <f>E21*$G$17+(E21)</f>
        <v>139.86149279999998</v>
      </c>
      <c r="G21" s="30">
        <f>F21*B21</f>
        <v>419.58447839999997</v>
      </c>
      <c r="H21" s="64"/>
    </row>
    <row r="22" spans="1:8" ht="15">
      <c r="A22" s="23">
        <v>2</v>
      </c>
      <c r="B22" s="24">
        <v>19</v>
      </c>
      <c r="C22" s="25" t="s">
        <v>135</v>
      </c>
      <c r="D22" s="26" t="s">
        <v>22</v>
      </c>
      <c r="E22" s="30">
        <v>9.78</v>
      </c>
      <c r="F22" s="30">
        <f aca="true" t="shared" si="0" ref="F22:F85">E22*$G$17+(E22)</f>
        <v>11.151155999999999</v>
      </c>
      <c r="G22" s="30">
        <f aca="true" t="shared" si="1" ref="G22:G85">F22*B22</f>
        <v>211.87196399999996</v>
      </c>
      <c r="H22" s="64"/>
    </row>
    <row r="23" spans="1:8" ht="15">
      <c r="A23" s="23">
        <v>3</v>
      </c>
      <c r="B23" s="24">
        <v>7</v>
      </c>
      <c r="C23" s="25" t="s">
        <v>135</v>
      </c>
      <c r="D23" s="26" t="s">
        <v>21</v>
      </c>
      <c r="E23" s="30">
        <v>12.6</v>
      </c>
      <c r="F23" s="30">
        <f t="shared" si="0"/>
        <v>14.36652</v>
      </c>
      <c r="G23" s="30">
        <f t="shared" si="1"/>
        <v>100.56564</v>
      </c>
      <c r="H23" s="64"/>
    </row>
    <row r="24" spans="1:8" ht="15">
      <c r="A24" s="23">
        <v>4</v>
      </c>
      <c r="B24" s="24">
        <v>2</v>
      </c>
      <c r="C24" s="25" t="s">
        <v>135</v>
      </c>
      <c r="D24" s="26" t="s">
        <v>20</v>
      </c>
      <c r="E24" s="30">
        <v>3.852</v>
      </c>
      <c r="F24" s="30">
        <f t="shared" si="0"/>
        <v>4.3920504</v>
      </c>
      <c r="G24" s="30">
        <f t="shared" si="1"/>
        <v>8.7841008</v>
      </c>
      <c r="H24" s="64"/>
    </row>
    <row r="25" spans="1:8" ht="15">
      <c r="A25" s="23">
        <v>5</v>
      </c>
      <c r="B25" s="24">
        <v>15</v>
      </c>
      <c r="C25" s="25" t="s">
        <v>135</v>
      </c>
      <c r="D25" s="26" t="s">
        <v>46</v>
      </c>
      <c r="E25" s="30">
        <v>13.319999999999999</v>
      </c>
      <c r="F25" s="30">
        <f t="shared" si="0"/>
        <v>15.187463999999999</v>
      </c>
      <c r="G25" s="30">
        <f t="shared" si="1"/>
        <v>227.81195999999997</v>
      </c>
      <c r="H25" s="64"/>
    </row>
    <row r="26" spans="1:8" ht="15">
      <c r="A26" s="23">
        <v>6</v>
      </c>
      <c r="B26" s="24">
        <v>2</v>
      </c>
      <c r="C26" s="25" t="s">
        <v>135</v>
      </c>
      <c r="D26" s="26" t="s">
        <v>57</v>
      </c>
      <c r="E26" s="30">
        <v>90</v>
      </c>
      <c r="F26" s="30">
        <f t="shared" si="0"/>
        <v>102.618</v>
      </c>
      <c r="G26" s="30">
        <f t="shared" si="1"/>
        <v>205.236</v>
      </c>
      <c r="H26" s="64"/>
    </row>
    <row r="27" spans="1:8" ht="15">
      <c r="A27" s="23">
        <v>7</v>
      </c>
      <c r="B27" s="24">
        <v>77</v>
      </c>
      <c r="C27" s="25" t="s">
        <v>135</v>
      </c>
      <c r="D27" s="26" t="s">
        <v>59</v>
      </c>
      <c r="E27" s="30">
        <v>15</v>
      </c>
      <c r="F27" s="30">
        <f t="shared" si="0"/>
        <v>17.103</v>
      </c>
      <c r="G27" s="30">
        <f t="shared" si="1"/>
        <v>1316.931</v>
      </c>
      <c r="H27" s="64"/>
    </row>
    <row r="28" spans="1:8" ht="15">
      <c r="A28" s="23">
        <v>8</v>
      </c>
      <c r="B28" s="24">
        <v>2</v>
      </c>
      <c r="C28" s="25" t="s">
        <v>135</v>
      </c>
      <c r="D28" s="26" t="s">
        <v>56</v>
      </c>
      <c r="E28" s="30">
        <v>177.6</v>
      </c>
      <c r="F28" s="30">
        <f t="shared" si="0"/>
        <v>202.49952</v>
      </c>
      <c r="G28" s="30">
        <f t="shared" si="1"/>
        <v>404.99904</v>
      </c>
      <c r="H28" s="64"/>
    </row>
    <row r="29" spans="1:8" ht="15">
      <c r="A29" s="23">
        <v>9</v>
      </c>
      <c r="B29" s="24">
        <v>45</v>
      </c>
      <c r="C29" s="25" t="s">
        <v>135</v>
      </c>
      <c r="D29" s="26" t="s">
        <v>58</v>
      </c>
      <c r="E29" s="30">
        <v>1.9559999999999997</v>
      </c>
      <c r="F29" s="30">
        <f t="shared" si="0"/>
        <v>2.2302311999999995</v>
      </c>
      <c r="G29" s="30">
        <f t="shared" si="1"/>
        <v>100.36040399999997</v>
      </c>
      <c r="H29" s="64"/>
    </row>
    <row r="30" spans="1:8" ht="15">
      <c r="A30" s="23">
        <v>10</v>
      </c>
      <c r="B30" s="24">
        <v>4</v>
      </c>
      <c r="C30" s="25" t="s">
        <v>135</v>
      </c>
      <c r="D30" s="26" t="s">
        <v>64</v>
      </c>
      <c r="E30" s="30">
        <v>31.055999999999997</v>
      </c>
      <c r="F30" s="30">
        <f t="shared" si="0"/>
        <v>35.4100512</v>
      </c>
      <c r="G30" s="30">
        <f t="shared" si="1"/>
        <v>141.6402048</v>
      </c>
      <c r="H30" s="64"/>
    </row>
    <row r="31" spans="1:8" ht="15">
      <c r="A31" s="23">
        <v>11</v>
      </c>
      <c r="B31" s="24">
        <v>15</v>
      </c>
      <c r="C31" s="25" t="s">
        <v>135</v>
      </c>
      <c r="D31" s="26" t="s">
        <v>29</v>
      </c>
      <c r="E31" s="30">
        <v>53.364</v>
      </c>
      <c r="F31" s="30">
        <f t="shared" si="0"/>
        <v>60.8456328</v>
      </c>
      <c r="G31" s="30">
        <f t="shared" si="1"/>
        <v>912.684492</v>
      </c>
      <c r="H31" s="64"/>
    </row>
    <row r="32" spans="1:8" ht="15">
      <c r="A32" s="23">
        <v>12</v>
      </c>
      <c r="B32" s="24">
        <v>15</v>
      </c>
      <c r="C32" s="25" t="s">
        <v>135</v>
      </c>
      <c r="D32" s="26" t="s">
        <v>86</v>
      </c>
      <c r="E32" s="30">
        <v>90</v>
      </c>
      <c r="F32" s="30">
        <f t="shared" si="0"/>
        <v>102.618</v>
      </c>
      <c r="G32" s="30">
        <f t="shared" si="1"/>
        <v>1539.27</v>
      </c>
      <c r="H32" s="64"/>
    </row>
    <row r="33" spans="1:8" ht="15">
      <c r="A33" s="23">
        <v>13</v>
      </c>
      <c r="B33" s="24">
        <v>11</v>
      </c>
      <c r="C33" s="25" t="s">
        <v>135</v>
      </c>
      <c r="D33" s="26" t="s">
        <v>87</v>
      </c>
      <c r="E33" s="30">
        <v>198</v>
      </c>
      <c r="F33" s="30">
        <f t="shared" si="0"/>
        <v>225.7596</v>
      </c>
      <c r="G33" s="30">
        <f t="shared" si="1"/>
        <v>2483.3556</v>
      </c>
      <c r="H33" s="64"/>
    </row>
    <row r="34" spans="1:8" ht="15">
      <c r="A34" s="23">
        <v>14</v>
      </c>
      <c r="B34" s="24">
        <v>6</v>
      </c>
      <c r="C34" s="25" t="s">
        <v>135</v>
      </c>
      <c r="D34" s="26" t="s">
        <v>2</v>
      </c>
      <c r="E34" s="30">
        <v>85.25999999999999</v>
      </c>
      <c r="F34" s="30">
        <f t="shared" si="0"/>
        <v>97.21345199999999</v>
      </c>
      <c r="G34" s="30">
        <f t="shared" si="1"/>
        <v>583.280712</v>
      </c>
      <c r="H34" s="64"/>
    </row>
    <row r="35" spans="1:8" ht="15">
      <c r="A35" s="23">
        <v>15</v>
      </c>
      <c r="B35" s="24">
        <v>5</v>
      </c>
      <c r="C35" s="25" t="s">
        <v>135</v>
      </c>
      <c r="D35" s="26" t="s">
        <v>1</v>
      </c>
      <c r="E35" s="30">
        <v>71.196</v>
      </c>
      <c r="F35" s="30">
        <f t="shared" si="0"/>
        <v>81.1776792</v>
      </c>
      <c r="G35" s="30">
        <f t="shared" si="1"/>
        <v>405.888396</v>
      </c>
      <c r="H35" s="64"/>
    </row>
    <row r="36" spans="1:8" ht="15">
      <c r="A36" s="23">
        <v>16</v>
      </c>
      <c r="B36" s="24">
        <v>2</v>
      </c>
      <c r="C36" s="25" t="s">
        <v>135</v>
      </c>
      <c r="D36" s="26" t="s">
        <v>67</v>
      </c>
      <c r="E36" s="30">
        <v>369.59999999999997</v>
      </c>
      <c r="F36" s="30">
        <f t="shared" si="0"/>
        <v>421.41792</v>
      </c>
      <c r="G36" s="30">
        <f t="shared" si="1"/>
        <v>842.83584</v>
      </c>
      <c r="H36" s="64"/>
    </row>
    <row r="37" spans="1:8" ht="15">
      <c r="A37" s="23">
        <v>17</v>
      </c>
      <c r="B37" s="24">
        <v>1</v>
      </c>
      <c r="C37" s="25" t="s">
        <v>135</v>
      </c>
      <c r="D37" s="26" t="s">
        <v>7</v>
      </c>
      <c r="E37" s="30">
        <v>58.331999999999994</v>
      </c>
      <c r="F37" s="30">
        <f t="shared" si="0"/>
        <v>66.5101464</v>
      </c>
      <c r="G37" s="30">
        <f t="shared" si="1"/>
        <v>66.5101464</v>
      </c>
      <c r="H37" s="64"/>
    </row>
    <row r="38" spans="1:8" ht="15">
      <c r="A38" s="23">
        <v>18</v>
      </c>
      <c r="B38" s="24">
        <v>15</v>
      </c>
      <c r="C38" s="25" t="s">
        <v>135</v>
      </c>
      <c r="D38" s="26" t="s">
        <v>31</v>
      </c>
      <c r="E38" s="30">
        <v>8.16</v>
      </c>
      <c r="F38" s="30">
        <f t="shared" si="0"/>
        <v>9.304032</v>
      </c>
      <c r="G38" s="30">
        <f t="shared" si="1"/>
        <v>139.56047999999998</v>
      </c>
      <c r="H38" s="64"/>
    </row>
    <row r="39" spans="1:8" ht="15">
      <c r="A39" s="23">
        <v>19</v>
      </c>
      <c r="B39" s="24">
        <v>119</v>
      </c>
      <c r="C39" s="25" t="s">
        <v>138</v>
      </c>
      <c r="D39" s="26" t="s">
        <v>54</v>
      </c>
      <c r="E39" s="30">
        <v>12.0876</v>
      </c>
      <c r="F39" s="30">
        <f t="shared" si="0"/>
        <v>13.78228152</v>
      </c>
      <c r="G39" s="30">
        <f t="shared" si="1"/>
        <v>1640.09150088</v>
      </c>
      <c r="H39" s="64"/>
    </row>
    <row r="40" spans="1:8" ht="15">
      <c r="A40" s="23">
        <v>20</v>
      </c>
      <c r="B40" s="24">
        <v>21.4</v>
      </c>
      <c r="C40" s="25" t="s">
        <v>138</v>
      </c>
      <c r="D40" s="26" t="s">
        <v>52</v>
      </c>
      <c r="E40" s="30">
        <v>13.524</v>
      </c>
      <c r="F40" s="30">
        <f t="shared" si="0"/>
        <v>15.420064799999999</v>
      </c>
      <c r="G40" s="30">
        <f t="shared" si="1"/>
        <v>329.98938671999997</v>
      </c>
      <c r="H40" s="64"/>
    </row>
    <row r="41" spans="1:8" ht="15">
      <c r="A41" s="23">
        <v>21</v>
      </c>
      <c r="B41" s="24">
        <v>6</v>
      </c>
      <c r="C41" s="25" t="s">
        <v>136</v>
      </c>
      <c r="D41" s="26" t="s">
        <v>8</v>
      </c>
      <c r="E41" s="30">
        <v>1.932</v>
      </c>
      <c r="F41" s="30">
        <f t="shared" si="0"/>
        <v>2.2028664</v>
      </c>
      <c r="G41" s="30">
        <f t="shared" si="1"/>
        <v>13.217198400000001</v>
      </c>
      <c r="H41" s="64"/>
    </row>
    <row r="42" spans="1:8" ht="15">
      <c r="A42" s="23">
        <v>22</v>
      </c>
      <c r="B42" s="24">
        <v>876</v>
      </c>
      <c r="C42" s="25" t="s">
        <v>136</v>
      </c>
      <c r="D42" s="26" t="s">
        <v>83</v>
      </c>
      <c r="E42" s="30">
        <v>6.24</v>
      </c>
      <c r="F42" s="30">
        <f t="shared" si="0"/>
        <v>7.114848</v>
      </c>
      <c r="G42" s="30">
        <f t="shared" si="1"/>
        <v>6232.606848</v>
      </c>
      <c r="H42" s="64"/>
    </row>
    <row r="43" spans="1:8" ht="15">
      <c r="A43" s="23">
        <v>23</v>
      </c>
      <c r="B43" s="24">
        <v>6</v>
      </c>
      <c r="C43" s="25" t="s">
        <v>136</v>
      </c>
      <c r="D43" s="26" t="s">
        <v>9</v>
      </c>
      <c r="E43" s="30">
        <v>21.144000000000002</v>
      </c>
      <c r="F43" s="30">
        <f t="shared" si="0"/>
        <v>24.1083888</v>
      </c>
      <c r="G43" s="30">
        <f t="shared" si="1"/>
        <v>144.6503328</v>
      </c>
      <c r="H43" s="64"/>
    </row>
    <row r="44" spans="1:8" ht="15">
      <c r="A44" s="23">
        <v>24</v>
      </c>
      <c r="B44" s="24">
        <v>2.4</v>
      </c>
      <c r="C44" s="25" t="s">
        <v>136</v>
      </c>
      <c r="D44" s="26" t="s">
        <v>5</v>
      </c>
      <c r="E44" s="30">
        <v>26.688</v>
      </c>
      <c r="F44" s="30">
        <f t="shared" si="0"/>
        <v>30.4296576</v>
      </c>
      <c r="G44" s="30">
        <f t="shared" si="1"/>
        <v>73.03117823999999</v>
      </c>
      <c r="H44" s="64"/>
    </row>
    <row r="45" spans="1:8" ht="15">
      <c r="A45" s="23">
        <v>25</v>
      </c>
      <c r="B45" s="24">
        <v>200</v>
      </c>
      <c r="C45" s="25" t="s">
        <v>136</v>
      </c>
      <c r="D45" s="26" t="s">
        <v>88</v>
      </c>
      <c r="E45" s="30">
        <v>1.428</v>
      </c>
      <c r="F45" s="30">
        <f t="shared" si="0"/>
        <v>1.6282055999999998</v>
      </c>
      <c r="G45" s="30">
        <f t="shared" si="1"/>
        <v>325.64111999999994</v>
      </c>
      <c r="H45" s="64"/>
    </row>
    <row r="46" spans="1:8" ht="15">
      <c r="A46" s="23">
        <v>26</v>
      </c>
      <c r="B46" s="24">
        <v>95</v>
      </c>
      <c r="C46" s="25" t="s">
        <v>136</v>
      </c>
      <c r="D46" s="26" t="s">
        <v>10</v>
      </c>
      <c r="E46" s="30">
        <v>14.591999999999999</v>
      </c>
      <c r="F46" s="30">
        <f t="shared" si="0"/>
        <v>16.637798399999998</v>
      </c>
      <c r="G46" s="30">
        <f t="shared" si="1"/>
        <v>1580.5908479999998</v>
      </c>
      <c r="H46" s="64"/>
    </row>
    <row r="47" spans="1:8" ht="15">
      <c r="A47" s="23">
        <v>27</v>
      </c>
      <c r="B47" s="24">
        <v>360</v>
      </c>
      <c r="C47" s="25" t="s">
        <v>136</v>
      </c>
      <c r="D47" s="26" t="s">
        <v>11</v>
      </c>
      <c r="E47" s="30">
        <v>22.104000000000003</v>
      </c>
      <c r="F47" s="30">
        <f t="shared" si="0"/>
        <v>25.202980800000002</v>
      </c>
      <c r="G47" s="30">
        <f t="shared" si="1"/>
        <v>9073.073088000001</v>
      </c>
      <c r="H47" s="64"/>
    </row>
    <row r="48" spans="1:8" ht="15">
      <c r="A48" s="23">
        <v>28</v>
      </c>
      <c r="B48" s="24">
        <v>3</v>
      </c>
      <c r="C48" s="25" t="s">
        <v>135</v>
      </c>
      <c r="D48" s="26" t="s">
        <v>48</v>
      </c>
      <c r="E48" s="30">
        <v>274.86</v>
      </c>
      <c r="F48" s="30">
        <f t="shared" si="0"/>
        <v>313.395372</v>
      </c>
      <c r="G48" s="30">
        <f t="shared" si="1"/>
        <v>940.1861160000001</v>
      </c>
      <c r="H48" s="64"/>
    </row>
    <row r="49" spans="1:8" ht="15">
      <c r="A49" s="23">
        <v>29</v>
      </c>
      <c r="B49" s="24">
        <v>13</v>
      </c>
      <c r="C49" s="25" t="s">
        <v>137</v>
      </c>
      <c r="D49" s="26" t="s">
        <v>35</v>
      </c>
      <c r="E49" s="30">
        <v>20.420399999999997</v>
      </c>
      <c r="F49" s="30">
        <f t="shared" si="0"/>
        <v>23.283340079999995</v>
      </c>
      <c r="G49" s="30">
        <f t="shared" si="1"/>
        <v>302.6834210399999</v>
      </c>
      <c r="H49" s="64"/>
    </row>
    <row r="50" spans="1:8" ht="15">
      <c r="A50" s="23">
        <v>30</v>
      </c>
      <c r="B50" s="24">
        <v>13</v>
      </c>
      <c r="C50" s="25" t="s">
        <v>137</v>
      </c>
      <c r="D50" s="26" t="s">
        <v>36</v>
      </c>
      <c r="E50" s="30">
        <v>20.982</v>
      </c>
      <c r="F50" s="30">
        <f t="shared" si="0"/>
        <v>23.923676399999998</v>
      </c>
      <c r="G50" s="30">
        <f t="shared" si="1"/>
        <v>311.0077932</v>
      </c>
      <c r="H50" s="64"/>
    </row>
    <row r="51" spans="1:8" ht="15">
      <c r="A51" s="23">
        <v>31</v>
      </c>
      <c r="B51" s="24">
        <v>8</v>
      </c>
      <c r="C51" s="25" t="s">
        <v>137</v>
      </c>
      <c r="D51" s="26" t="s">
        <v>37</v>
      </c>
      <c r="E51" s="30">
        <v>20.982</v>
      </c>
      <c r="F51" s="30">
        <f t="shared" si="0"/>
        <v>23.923676399999998</v>
      </c>
      <c r="G51" s="30">
        <f t="shared" si="1"/>
        <v>191.38941119999998</v>
      </c>
      <c r="H51" s="64"/>
    </row>
    <row r="52" spans="1:8" ht="15">
      <c r="A52" s="23">
        <v>32</v>
      </c>
      <c r="B52" s="24">
        <v>5</v>
      </c>
      <c r="C52" s="25" t="s">
        <v>137</v>
      </c>
      <c r="D52" s="26" t="s">
        <v>38</v>
      </c>
      <c r="E52" s="30">
        <v>21.6528</v>
      </c>
      <c r="F52" s="30">
        <f t="shared" si="0"/>
        <v>24.68852256</v>
      </c>
      <c r="G52" s="30">
        <f t="shared" si="1"/>
        <v>123.44261279999999</v>
      </c>
      <c r="H52" s="64"/>
    </row>
    <row r="53" spans="1:8" ht="15">
      <c r="A53" s="23">
        <v>33</v>
      </c>
      <c r="B53" s="24">
        <v>32</v>
      </c>
      <c r="C53" s="25" t="s">
        <v>137</v>
      </c>
      <c r="D53" s="26" t="s">
        <v>39</v>
      </c>
      <c r="E53" s="30">
        <v>22.23</v>
      </c>
      <c r="F53" s="30">
        <f t="shared" si="0"/>
        <v>25.346646</v>
      </c>
      <c r="G53" s="30">
        <f t="shared" si="1"/>
        <v>811.092672</v>
      </c>
      <c r="H53" s="64"/>
    </row>
    <row r="54" spans="1:8" ht="15">
      <c r="A54" s="23">
        <v>34</v>
      </c>
      <c r="B54" s="24">
        <v>9</v>
      </c>
      <c r="C54" s="25" t="s">
        <v>137</v>
      </c>
      <c r="D54" s="26" t="s">
        <v>40</v>
      </c>
      <c r="E54" s="30">
        <v>22.8696</v>
      </c>
      <c r="F54" s="30">
        <f t="shared" si="0"/>
        <v>26.07591792</v>
      </c>
      <c r="G54" s="30">
        <f t="shared" si="1"/>
        <v>234.68326127999998</v>
      </c>
      <c r="H54" s="64"/>
    </row>
    <row r="55" spans="1:8" ht="15">
      <c r="A55" s="23">
        <v>35</v>
      </c>
      <c r="B55" s="24">
        <v>7</v>
      </c>
      <c r="C55" s="25" t="s">
        <v>137</v>
      </c>
      <c r="D55" s="26" t="s">
        <v>41</v>
      </c>
      <c r="E55" s="30">
        <v>24.3048</v>
      </c>
      <c r="F55" s="30">
        <f t="shared" si="0"/>
        <v>27.71233296</v>
      </c>
      <c r="G55" s="30">
        <f t="shared" si="1"/>
        <v>193.98633072</v>
      </c>
      <c r="H55" s="64"/>
    </row>
    <row r="56" spans="1:8" ht="15">
      <c r="A56" s="23">
        <v>36</v>
      </c>
      <c r="B56" s="24">
        <v>3</v>
      </c>
      <c r="C56" s="25" t="s">
        <v>137</v>
      </c>
      <c r="D56" s="26" t="s">
        <v>41</v>
      </c>
      <c r="E56" s="30">
        <v>26.928</v>
      </c>
      <c r="F56" s="30">
        <f t="shared" si="0"/>
        <v>30.7033056</v>
      </c>
      <c r="G56" s="30">
        <f t="shared" si="1"/>
        <v>92.10991680000001</v>
      </c>
      <c r="H56" s="64"/>
    </row>
    <row r="57" spans="1:8" ht="15">
      <c r="A57" s="23">
        <v>37</v>
      </c>
      <c r="B57" s="24">
        <v>26</v>
      </c>
      <c r="C57" s="25" t="s">
        <v>137</v>
      </c>
      <c r="D57" s="26" t="s">
        <v>89</v>
      </c>
      <c r="E57" s="30">
        <v>29.495999999999995</v>
      </c>
      <c r="F57" s="30">
        <f t="shared" si="0"/>
        <v>33.63133919999999</v>
      </c>
      <c r="G57" s="30">
        <f t="shared" si="1"/>
        <v>874.4148191999998</v>
      </c>
      <c r="H57" s="64"/>
    </row>
    <row r="58" spans="1:8" ht="15">
      <c r="A58" s="23">
        <v>38</v>
      </c>
      <c r="B58" s="24">
        <v>9</v>
      </c>
      <c r="C58" s="25" t="s">
        <v>137</v>
      </c>
      <c r="D58" s="26" t="s">
        <v>90</v>
      </c>
      <c r="E58" s="30">
        <v>31.523999999999997</v>
      </c>
      <c r="F58" s="30">
        <f t="shared" si="0"/>
        <v>35.94366479999999</v>
      </c>
      <c r="G58" s="30">
        <f t="shared" si="1"/>
        <v>323.4929831999999</v>
      </c>
      <c r="H58" s="64"/>
    </row>
    <row r="59" spans="1:8" ht="15">
      <c r="A59" s="23">
        <v>39</v>
      </c>
      <c r="B59" s="24">
        <v>2</v>
      </c>
      <c r="C59" s="25" t="s">
        <v>137</v>
      </c>
      <c r="D59" s="26" t="s">
        <v>98</v>
      </c>
      <c r="E59" s="30">
        <v>34.608</v>
      </c>
      <c r="F59" s="30">
        <f t="shared" si="0"/>
        <v>39.4600416</v>
      </c>
      <c r="G59" s="30">
        <f t="shared" si="1"/>
        <v>78.9200832</v>
      </c>
      <c r="H59" s="64"/>
    </row>
    <row r="60" spans="1:8" ht="15">
      <c r="A60" s="23">
        <v>40</v>
      </c>
      <c r="B60" s="24">
        <v>4</v>
      </c>
      <c r="C60" s="25" t="s">
        <v>135</v>
      </c>
      <c r="D60" s="26" t="s">
        <v>69</v>
      </c>
      <c r="E60" s="30">
        <v>28.56</v>
      </c>
      <c r="F60" s="30">
        <f t="shared" si="0"/>
        <v>32.564111999999994</v>
      </c>
      <c r="G60" s="30">
        <f t="shared" si="1"/>
        <v>130.25644799999998</v>
      </c>
      <c r="H60" s="64"/>
    </row>
    <row r="61" spans="1:8" ht="15">
      <c r="A61" s="23">
        <v>41</v>
      </c>
      <c r="B61" s="24">
        <v>3</v>
      </c>
      <c r="C61" s="25" t="s">
        <v>135</v>
      </c>
      <c r="D61" s="26" t="s">
        <v>74</v>
      </c>
      <c r="E61" s="30">
        <v>48.5</v>
      </c>
      <c r="F61" s="30">
        <f t="shared" si="0"/>
        <v>55.2997</v>
      </c>
      <c r="G61" s="30">
        <f t="shared" si="1"/>
        <v>165.8991</v>
      </c>
      <c r="H61" s="64"/>
    </row>
    <row r="62" spans="1:8" ht="15">
      <c r="A62" s="23">
        <v>42</v>
      </c>
      <c r="B62" s="24">
        <v>3</v>
      </c>
      <c r="C62" s="25" t="s">
        <v>135</v>
      </c>
      <c r="D62" s="26" t="s">
        <v>72</v>
      </c>
      <c r="E62" s="30">
        <v>14.904</v>
      </c>
      <c r="F62" s="30">
        <f t="shared" si="0"/>
        <v>16.993540799999998</v>
      </c>
      <c r="G62" s="30">
        <f t="shared" si="1"/>
        <v>50.980622399999994</v>
      </c>
      <c r="H62" s="64"/>
    </row>
    <row r="63" spans="1:8" ht="15">
      <c r="A63" s="23">
        <v>43</v>
      </c>
      <c r="B63" s="24">
        <v>3</v>
      </c>
      <c r="C63" s="25" t="s">
        <v>135</v>
      </c>
      <c r="D63" s="26" t="s">
        <v>73</v>
      </c>
      <c r="E63" s="30">
        <v>17.4</v>
      </c>
      <c r="F63" s="30">
        <f t="shared" si="0"/>
        <v>19.83948</v>
      </c>
      <c r="G63" s="30">
        <f t="shared" si="1"/>
        <v>59.51844</v>
      </c>
      <c r="H63" s="64"/>
    </row>
    <row r="64" spans="1:8" ht="15">
      <c r="A64" s="23">
        <v>44</v>
      </c>
      <c r="B64" s="24">
        <v>62</v>
      </c>
      <c r="C64" s="25" t="s">
        <v>135</v>
      </c>
      <c r="D64" s="26" t="s">
        <v>23</v>
      </c>
      <c r="E64" s="30">
        <v>1.548</v>
      </c>
      <c r="F64" s="30">
        <f t="shared" si="0"/>
        <v>1.7650296</v>
      </c>
      <c r="G64" s="30">
        <f t="shared" si="1"/>
        <v>109.43183520000001</v>
      </c>
      <c r="H64" s="64"/>
    </row>
    <row r="65" spans="1:8" ht="15">
      <c r="A65" s="23">
        <v>45</v>
      </c>
      <c r="B65" s="24">
        <v>15</v>
      </c>
      <c r="C65" s="25" t="s">
        <v>135</v>
      </c>
      <c r="D65" s="26" t="s">
        <v>30</v>
      </c>
      <c r="E65" s="30">
        <v>17.364</v>
      </c>
      <c r="F65" s="30">
        <f t="shared" si="0"/>
        <v>19.7984328</v>
      </c>
      <c r="G65" s="30">
        <f t="shared" si="1"/>
        <v>296.976492</v>
      </c>
      <c r="H65" s="64"/>
    </row>
    <row r="66" spans="1:8" ht="15">
      <c r="A66" s="23">
        <v>46</v>
      </c>
      <c r="B66" s="24">
        <v>26</v>
      </c>
      <c r="C66" s="25" t="s">
        <v>135</v>
      </c>
      <c r="D66" s="26" t="s">
        <v>91</v>
      </c>
      <c r="E66" s="30">
        <v>5.52</v>
      </c>
      <c r="F66" s="30">
        <f t="shared" si="0"/>
        <v>6.2939039999999995</v>
      </c>
      <c r="G66" s="30">
        <f t="shared" si="1"/>
        <v>163.641504</v>
      </c>
      <c r="H66" s="64"/>
    </row>
    <row r="67" spans="1:8" ht="15">
      <c r="A67" s="23">
        <v>47</v>
      </c>
      <c r="B67" s="24">
        <v>3</v>
      </c>
      <c r="C67" s="25" t="s">
        <v>135</v>
      </c>
      <c r="D67" s="26" t="s">
        <v>28</v>
      </c>
      <c r="E67" s="30">
        <v>9.36</v>
      </c>
      <c r="F67" s="30">
        <f t="shared" si="0"/>
        <v>10.672272</v>
      </c>
      <c r="G67" s="30">
        <f t="shared" si="1"/>
        <v>32.016816</v>
      </c>
      <c r="H67" s="64"/>
    </row>
    <row r="68" spans="1:8" ht="15">
      <c r="A68" s="23">
        <v>48</v>
      </c>
      <c r="B68" s="24">
        <v>6</v>
      </c>
      <c r="C68" s="25" t="s">
        <v>135</v>
      </c>
      <c r="D68" s="26" t="s">
        <v>27</v>
      </c>
      <c r="E68" s="30">
        <v>9.911999999999999</v>
      </c>
      <c r="F68" s="30">
        <f t="shared" si="0"/>
        <v>11.301662399999998</v>
      </c>
      <c r="G68" s="30">
        <f t="shared" si="1"/>
        <v>67.80997439999999</v>
      </c>
      <c r="H68" s="64"/>
    </row>
    <row r="69" spans="1:8" ht="15">
      <c r="A69" s="23">
        <v>49</v>
      </c>
      <c r="B69" s="24">
        <v>52</v>
      </c>
      <c r="C69" s="25" t="s">
        <v>135</v>
      </c>
      <c r="D69" s="26" t="s">
        <v>92</v>
      </c>
      <c r="E69" s="30">
        <v>13.764000000000001</v>
      </c>
      <c r="F69" s="30">
        <f t="shared" si="0"/>
        <v>15.693712800000002</v>
      </c>
      <c r="G69" s="30">
        <f t="shared" si="1"/>
        <v>816.0730656000001</v>
      </c>
      <c r="H69" s="64"/>
    </row>
    <row r="70" spans="1:8" ht="15">
      <c r="A70" s="23">
        <v>50</v>
      </c>
      <c r="B70" s="24">
        <v>2</v>
      </c>
      <c r="C70" s="25" t="s">
        <v>135</v>
      </c>
      <c r="D70" s="26" t="s">
        <v>15</v>
      </c>
      <c r="E70" s="30">
        <v>4.2</v>
      </c>
      <c r="F70" s="30">
        <f t="shared" si="0"/>
        <v>4.78884</v>
      </c>
      <c r="G70" s="30">
        <f t="shared" si="1"/>
        <v>9.57768</v>
      </c>
      <c r="H70" s="64"/>
    </row>
    <row r="71" spans="1:8" ht="15">
      <c r="A71" s="23">
        <v>51</v>
      </c>
      <c r="B71" s="24">
        <v>19</v>
      </c>
      <c r="C71" s="25" t="s">
        <v>135</v>
      </c>
      <c r="D71" s="26" t="s">
        <v>16</v>
      </c>
      <c r="E71" s="30">
        <v>5.58</v>
      </c>
      <c r="F71" s="30">
        <f t="shared" si="0"/>
        <v>6.362316</v>
      </c>
      <c r="G71" s="30">
        <f t="shared" si="1"/>
        <v>120.884004</v>
      </c>
      <c r="H71" s="64"/>
    </row>
    <row r="72" spans="1:8" ht="15">
      <c r="A72" s="23">
        <v>52</v>
      </c>
      <c r="B72" s="24">
        <v>1</v>
      </c>
      <c r="C72" s="25" t="s">
        <v>135</v>
      </c>
      <c r="D72" s="26" t="s">
        <v>17</v>
      </c>
      <c r="E72" s="30">
        <v>6.288</v>
      </c>
      <c r="F72" s="30">
        <f t="shared" si="0"/>
        <v>7.1695776</v>
      </c>
      <c r="G72" s="30">
        <f t="shared" si="1"/>
        <v>7.1695776</v>
      </c>
      <c r="H72" s="64"/>
    </row>
    <row r="73" spans="1:8" ht="15">
      <c r="A73" s="23">
        <v>53</v>
      </c>
      <c r="B73" s="24">
        <v>1</v>
      </c>
      <c r="C73" s="25" t="s">
        <v>135</v>
      </c>
      <c r="D73" s="26" t="s">
        <v>18</v>
      </c>
      <c r="E73" s="30">
        <v>7.9079999999999995</v>
      </c>
      <c r="F73" s="30">
        <f t="shared" si="0"/>
        <v>9.0167016</v>
      </c>
      <c r="G73" s="30">
        <f t="shared" si="1"/>
        <v>9.0167016</v>
      </c>
      <c r="H73" s="64"/>
    </row>
    <row r="74" spans="1:8" ht="15">
      <c r="A74" s="23">
        <v>54</v>
      </c>
      <c r="B74" s="24">
        <v>1</v>
      </c>
      <c r="C74" s="25" t="s">
        <v>135</v>
      </c>
      <c r="D74" s="26" t="s">
        <v>19</v>
      </c>
      <c r="E74" s="30">
        <v>9.456</v>
      </c>
      <c r="F74" s="30">
        <f t="shared" si="0"/>
        <v>10.7817312</v>
      </c>
      <c r="G74" s="30">
        <f t="shared" si="1"/>
        <v>10.7817312</v>
      </c>
      <c r="H74" s="64"/>
    </row>
    <row r="75" spans="1:8" ht="15">
      <c r="A75" s="23">
        <v>55</v>
      </c>
      <c r="B75" s="24">
        <v>3</v>
      </c>
      <c r="C75" s="25" t="s">
        <v>135</v>
      </c>
      <c r="D75" s="26" t="s">
        <v>61</v>
      </c>
      <c r="E75" s="30">
        <v>19.679999999999996</v>
      </c>
      <c r="F75" s="30">
        <f t="shared" si="0"/>
        <v>22.439135999999994</v>
      </c>
      <c r="G75" s="30">
        <f t="shared" si="1"/>
        <v>67.31740799999999</v>
      </c>
      <c r="H75" s="64"/>
    </row>
    <row r="76" spans="1:8" ht="15">
      <c r="A76" s="23">
        <v>56</v>
      </c>
      <c r="B76" s="24">
        <v>6</v>
      </c>
      <c r="C76" s="25" t="s">
        <v>135</v>
      </c>
      <c r="D76" s="26" t="s">
        <v>60</v>
      </c>
      <c r="E76" s="30">
        <v>17.4</v>
      </c>
      <c r="F76" s="30">
        <f t="shared" si="0"/>
        <v>19.83948</v>
      </c>
      <c r="G76" s="30">
        <f t="shared" si="1"/>
        <v>119.03688</v>
      </c>
      <c r="H76" s="64"/>
    </row>
    <row r="77" spans="1:8" ht="15">
      <c r="A77" s="23">
        <v>57</v>
      </c>
      <c r="B77" s="24">
        <v>6</v>
      </c>
      <c r="C77" s="25" t="s">
        <v>135</v>
      </c>
      <c r="D77" s="26" t="s">
        <v>62</v>
      </c>
      <c r="E77" s="30">
        <v>16.08</v>
      </c>
      <c r="F77" s="30">
        <f t="shared" si="0"/>
        <v>18.334415999999997</v>
      </c>
      <c r="G77" s="30">
        <f t="shared" si="1"/>
        <v>110.00649599999998</v>
      </c>
      <c r="H77" s="64"/>
    </row>
    <row r="78" spans="1:8" ht="15">
      <c r="A78" s="23">
        <v>58</v>
      </c>
      <c r="B78" s="24">
        <v>15</v>
      </c>
      <c r="C78" s="25" t="s">
        <v>135</v>
      </c>
      <c r="D78" s="26" t="s">
        <v>32</v>
      </c>
      <c r="E78" s="30">
        <v>2.136</v>
      </c>
      <c r="F78" s="30">
        <f t="shared" si="0"/>
        <v>2.4354672</v>
      </c>
      <c r="G78" s="30">
        <f t="shared" si="1"/>
        <v>36.532008000000005</v>
      </c>
      <c r="H78" s="64"/>
    </row>
    <row r="79" spans="1:8" ht="15">
      <c r="A79" s="23">
        <v>59</v>
      </c>
      <c r="B79" s="24">
        <v>16</v>
      </c>
      <c r="C79" s="25" t="s">
        <v>135</v>
      </c>
      <c r="D79" s="26" t="s">
        <v>14</v>
      </c>
      <c r="E79" s="30">
        <v>3.2880000000000003</v>
      </c>
      <c r="F79" s="30">
        <f t="shared" si="0"/>
        <v>3.7489776000000004</v>
      </c>
      <c r="G79" s="30">
        <f t="shared" si="1"/>
        <v>59.983641600000006</v>
      </c>
      <c r="H79" s="64"/>
    </row>
    <row r="80" spans="1:8" ht="15">
      <c r="A80" s="23">
        <v>60</v>
      </c>
      <c r="B80" s="24">
        <v>4</v>
      </c>
      <c r="C80" s="25" t="s">
        <v>135</v>
      </c>
      <c r="D80" s="26" t="s">
        <v>13</v>
      </c>
      <c r="E80" s="30">
        <v>28.476</v>
      </c>
      <c r="F80" s="30">
        <f t="shared" si="0"/>
        <v>32.4683352</v>
      </c>
      <c r="G80" s="30">
        <f t="shared" si="1"/>
        <v>129.8733408</v>
      </c>
      <c r="H80" s="64"/>
    </row>
    <row r="81" spans="1:8" ht="15">
      <c r="A81" s="23">
        <v>61</v>
      </c>
      <c r="B81" s="24">
        <v>6</v>
      </c>
      <c r="C81" s="25" t="s">
        <v>135</v>
      </c>
      <c r="D81" s="26" t="s">
        <v>66</v>
      </c>
      <c r="E81" s="30">
        <v>2.256</v>
      </c>
      <c r="F81" s="30">
        <f t="shared" si="0"/>
        <v>2.5722911999999996</v>
      </c>
      <c r="G81" s="30">
        <f t="shared" si="1"/>
        <v>15.433747199999997</v>
      </c>
      <c r="H81" s="64"/>
    </row>
    <row r="82" spans="1:8" ht="15">
      <c r="A82" s="23">
        <v>62</v>
      </c>
      <c r="B82" s="24">
        <v>32</v>
      </c>
      <c r="C82" s="25" t="s">
        <v>136</v>
      </c>
      <c r="D82" s="26" t="s">
        <v>70</v>
      </c>
      <c r="E82" s="30">
        <v>13.2</v>
      </c>
      <c r="F82" s="30">
        <f t="shared" si="0"/>
        <v>15.05064</v>
      </c>
      <c r="G82" s="30">
        <f t="shared" si="1"/>
        <v>481.62048</v>
      </c>
      <c r="H82" s="64"/>
    </row>
    <row r="83" spans="1:8" ht="15">
      <c r="A83" s="23">
        <v>63</v>
      </c>
      <c r="B83" s="24">
        <v>3</v>
      </c>
      <c r="C83" s="25" t="s">
        <v>136</v>
      </c>
      <c r="D83" s="26" t="s">
        <v>55</v>
      </c>
      <c r="E83" s="30">
        <v>59.196</v>
      </c>
      <c r="F83" s="30">
        <f t="shared" si="0"/>
        <v>67.4952792</v>
      </c>
      <c r="G83" s="30">
        <f t="shared" si="1"/>
        <v>202.4858376</v>
      </c>
      <c r="H83" s="64"/>
    </row>
    <row r="84" spans="1:8" ht="15">
      <c r="A84" s="23">
        <v>64</v>
      </c>
      <c r="B84" s="24">
        <v>3</v>
      </c>
      <c r="C84" s="25" t="s">
        <v>135</v>
      </c>
      <c r="D84" s="26" t="s">
        <v>49</v>
      </c>
      <c r="E84" s="30">
        <v>5.4912</v>
      </c>
      <c r="F84" s="30">
        <f t="shared" si="0"/>
        <v>6.26106624</v>
      </c>
      <c r="G84" s="30">
        <f t="shared" si="1"/>
        <v>18.78319872</v>
      </c>
      <c r="H84" s="64"/>
    </row>
    <row r="85" spans="1:8" ht="15">
      <c r="A85" s="23">
        <v>65</v>
      </c>
      <c r="B85" s="24">
        <v>3</v>
      </c>
      <c r="C85" s="25" t="s">
        <v>135</v>
      </c>
      <c r="D85" s="26" t="s">
        <v>50</v>
      </c>
      <c r="E85" s="30">
        <v>5.4912</v>
      </c>
      <c r="F85" s="30">
        <f t="shared" si="0"/>
        <v>6.26106624</v>
      </c>
      <c r="G85" s="30">
        <f t="shared" si="1"/>
        <v>18.78319872</v>
      </c>
      <c r="H85" s="64"/>
    </row>
    <row r="86" spans="1:8" ht="15">
      <c r="A86" s="23">
        <v>66</v>
      </c>
      <c r="B86" s="24">
        <v>5</v>
      </c>
      <c r="C86" s="25" t="s">
        <v>135</v>
      </c>
      <c r="D86" s="26" t="s">
        <v>26</v>
      </c>
      <c r="E86" s="30">
        <v>31.008</v>
      </c>
      <c r="F86" s="30">
        <f aca="true" t="shared" si="2" ref="F86:F120">E86*$G$17+(E86)</f>
        <v>35.355321599999996</v>
      </c>
      <c r="G86" s="30">
        <f aca="true" t="shared" si="3" ref="G86:G120">F86*B86</f>
        <v>176.77660799999998</v>
      </c>
      <c r="H86" s="64"/>
    </row>
    <row r="87" spans="1:8" ht="15">
      <c r="A87" s="23">
        <v>67</v>
      </c>
      <c r="B87" s="24">
        <v>24</v>
      </c>
      <c r="C87" s="25" t="s">
        <v>135</v>
      </c>
      <c r="D87" s="26" t="s">
        <v>65</v>
      </c>
      <c r="E87" s="30">
        <v>53.928</v>
      </c>
      <c r="F87" s="30">
        <f t="shared" si="2"/>
        <v>61.488705599999996</v>
      </c>
      <c r="G87" s="30">
        <f t="shared" si="3"/>
        <v>1475.7289343999998</v>
      </c>
      <c r="H87" s="64"/>
    </row>
    <row r="88" spans="1:8" ht="15">
      <c r="A88" s="23">
        <v>68</v>
      </c>
      <c r="B88" s="24">
        <v>5</v>
      </c>
      <c r="C88" s="25" t="s">
        <v>135</v>
      </c>
      <c r="D88" s="26" t="s">
        <v>63</v>
      </c>
      <c r="E88" s="30">
        <v>18.972</v>
      </c>
      <c r="F88" s="30">
        <f t="shared" si="2"/>
        <v>21.6318744</v>
      </c>
      <c r="G88" s="30">
        <f t="shared" si="3"/>
        <v>108.159372</v>
      </c>
      <c r="H88" s="64"/>
    </row>
    <row r="89" spans="1:8" ht="15">
      <c r="A89" s="23">
        <v>69</v>
      </c>
      <c r="B89" s="24">
        <v>47</v>
      </c>
      <c r="C89" s="25" t="s">
        <v>136</v>
      </c>
      <c r="D89" s="26" t="s">
        <v>33</v>
      </c>
      <c r="E89" s="30">
        <v>5.0280000000000005</v>
      </c>
      <c r="F89" s="30">
        <f t="shared" si="2"/>
        <v>5.732925600000001</v>
      </c>
      <c r="G89" s="30">
        <f t="shared" si="3"/>
        <v>269.4475032</v>
      </c>
      <c r="H89" s="64"/>
    </row>
    <row r="90" spans="1:8" ht="15">
      <c r="A90" s="23">
        <v>70</v>
      </c>
      <c r="B90" s="24">
        <v>12</v>
      </c>
      <c r="C90" s="25" t="s">
        <v>135</v>
      </c>
      <c r="D90" s="26" t="s">
        <v>84</v>
      </c>
      <c r="E90" s="30">
        <v>39.696</v>
      </c>
      <c r="F90" s="30">
        <f t="shared" si="2"/>
        <v>45.2613792</v>
      </c>
      <c r="G90" s="30">
        <f t="shared" si="3"/>
        <v>543.1365504</v>
      </c>
      <c r="H90" s="64"/>
    </row>
    <row r="91" spans="1:8" ht="15">
      <c r="A91" s="23">
        <v>71</v>
      </c>
      <c r="B91" s="24">
        <v>6</v>
      </c>
      <c r="C91" s="25" t="s">
        <v>135</v>
      </c>
      <c r="D91" s="26" t="s">
        <v>71</v>
      </c>
      <c r="E91" s="30">
        <v>43.188</v>
      </c>
      <c r="F91" s="30">
        <f t="shared" si="2"/>
        <v>49.242957600000004</v>
      </c>
      <c r="G91" s="30">
        <f t="shared" si="3"/>
        <v>295.4577456</v>
      </c>
      <c r="H91" s="64"/>
    </row>
    <row r="92" spans="1:8" ht="15">
      <c r="A92" s="23">
        <v>72</v>
      </c>
      <c r="B92" s="24">
        <v>7</v>
      </c>
      <c r="C92" s="25" t="s">
        <v>135</v>
      </c>
      <c r="D92" s="26" t="s">
        <v>6</v>
      </c>
      <c r="E92" s="30">
        <v>37.44</v>
      </c>
      <c r="F92" s="30">
        <f t="shared" si="2"/>
        <v>42.689088</v>
      </c>
      <c r="G92" s="30">
        <f t="shared" si="3"/>
        <v>298.823616</v>
      </c>
      <c r="H92" s="64"/>
    </row>
    <row r="93" spans="1:8" ht="15">
      <c r="A93" s="23">
        <v>73</v>
      </c>
      <c r="B93" s="24">
        <v>18</v>
      </c>
      <c r="C93" s="25" t="s">
        <v>135</v>
      </c>
      <c r="D93" s="26" t="s">
        <v>93</v>
      </c>
      <c r="E93" s="30">
        <v>2.64</v>
      </c>
      <c r="F93" s="30">
        <f t="shared" si="2"/>
        <v>3.010128</v>
      </c>
      <c r="G93" s="30">
        <f t="shared" si="3"/>
        <v>54.182304</v>
      </c>
      <c r="H93" s="64"/>
    </row>
    <row r="94" spans="1:8" ht="15">
      <c r="A94" s="23">
        <v>74</v>
      </c>
      <c r="B94" s="24">
        <v>17</v>
      </c>
      <c r="C94" s="25" t="s">
        <v>135</v>
      </c>
      <c r="D94" s="26" t="s">
        <v>94</v>
      </c>
      <c r="E94" s="30">
        <v>2.64</v>
      </c>
      <c r="F94" s="30">
        <f t="shared" si="2"/>
        <v>3.010128</v>
      </c>
      <c r="G94" s="30">
        <f t="shared" si="3"/>
        <v>51.172176</v>
      </c>
      <c r="H94" s="64"/>
    </row>
    <row r="95" spans="1:8" ht="15">
      <c r="A95" s="23">
        <v>75</v>
      </c>
      <c r="B95" s="24">
        <v>17</v>
      </c>
      <c r="C95" s="25" t="s">
        <v>135</v>
      </c>
      <c r="D95" s="26" t="s">
        <v>95</v>
      </c>
      <c r="E95" s="30">
        <v>2.64</v>
      </c>
      <c r="F95" s="30">
        <f t="shared" si="2"/>
        <v>3.010128</v>
      </c>
      <c r="G95" s="30">
        <f t="shared" si="3"/>
        <v>51.172176</v>
      </c>
      <c r="H95" s="64"/>
    </row>
    <row r="96" spans="1:8" ht="15">
      <c r="A96" s="23">
        <v>76</v>
      </c>
      <c r="B96" s="24">
        <v>3</v>
      </c>
      <c r="C96" s="25" t="s">
        <v>135</v>
      </c>
      <c r="D96" s="26" t="s">
        <v>4</v>
      </c>
      <c r="E96" s="30">
        <v>51.84</v>
      </c>
      <c r="F96" s="30">
        <f t="shared" si="2"/>
        <v>59.107968</v>
      </c>
      <c r="G96" s="30">
        <f t="shared" si="3"/>
        <v>177.323904</v>
      </c>
      <c r="H96" s="64"/>
    </row>
    <row r="97" spans="1:8" ht="15">
      <c r="A97" s="23">
        <v>77</v>
      </c>
      <c r="B97" s="24">
        <v>21</v>
      </c>
      <c r="C97" s="25" t="s">
        <v>135</v>
      </c>
      <c r="D97" s="26" t="s">
        <v>3</v>
      </c>
      <c r="E97" s="30">
        <v>28.968</v>
      </c>
      <c r="F97" s="30">
        <f t="shared" si="2"/>
        <v>33.0293136</v>
      </c>
      <c r="G97" s="30">
        <f t="shared" si="3"/>
        <v>693.6155856</v>
      </c>
      <c r="H97" s="64"/>
    </row>
    <row r="98" spans="1:8" ht="30">
      <c r="A98" s="23">
        <v>78</v>
      </c>
      <c r="B98" s="24">
        <v>30</v>
      </c>
      <c r="C98" s="25" t="s">
        <v>135</v>
      </c>
      <c r="D98" s="28" t="s">
        <v>163</v>
      </c>
      <c r="E98" s="30">
        <v>2160</v>
      </c>
      <c r="F98" s="30">
        <f t="shared" si="2"/>
        <v>2462.832</v>
      </c>
      <c r="G98" s="30">
        <f t="shared" si="3"/>
        <v>73884.95999999999</v>
      </c>
      <c r="H98" s="64"/>
    </row>
    <row r="99" spans="1:8" ht="15">
      <c r="A99" s="23">
        <v>79</v>
      </c>
      <c r="B99" s="24">
        <v>3</v>
      </c>
      <c r="C99" s="25" t="s">
        <v>135</v>
      </c>
      <c r="D99" s="26" t="s">
        <v>85</v>
      </c>
      <c r="E99" s="30">
        <v>11.388</v>
      </c>
      <c r="F99" s="30">
        <f t="shared" si="2"/>
        <v>12.9845976</v>
      </c>
      <c r="G99" s="30">
        <f t="shared" si="3"/>
        <v>38.9537928</v>
      </c>
      <c r="H99" s="64"/>
    </row>
    <row r="100" spans="1:8" ht="15">
      <c r="A100" s="23">
        <v>80</v>
      </c>
      <c r="B100" s="24">
        <v>4</v>
      </c>
      <c r="C100" s="25" t="s">
        <v>135</v>
      </c>
      <c r="D100" s="26" t="s">
        <v>12</v>
      </c>
      <c r="E100" s="30">
        <v>10.248</v>
      </c>
      <c r="F100" s="30">
        <f t="shared" si="2"/>
        <v>11.6847696</v>
      </c>
      <c r="G100" s="30">
        <f t="shared" si="3"/>
        <v>46.7390784</v>
      </c>
      <c r="H100" s="64"/>
    </row>
    <row r="101" spans="1:8" ht="15">
      <c r="A101" s="23">
        <v>81</v>
      </c>
      <c r="B101" s="24">
        <v>3</v>
      </c>
      <c r="C101" s="25" t="s">
        <v>135</v>
      </c>
      <c r="D101" s="26" t="s">
        <v>44</v>
      </c>
      <c r="E101" s="30">
        <v>28.62</v>
      </c>
      <c r="F101" s="30">
        <f t="shared" si="2"/>
        <v>32.632524000000004</v>
      </c>
      <c r="G101" s="30">
        <f t="shared" si="3"/>
        <v>97.89757200000001</v>
      </c>
      <c r="H101" s="64"/>
    </row>
    <row r="102" spans="1:8" ht="15">
      <c r="A102" s="23">
        <v>82</v>
      </c>
      <c r="B102" s="24">
        <v>8</v>
      </c>
      <c r="C102" s="25" t="s">
        <v>135</v>
      </c>
      <c r="D102" s="26" t="s">
        <v>68</v>
      </c>
      <c r="E102" s="30">
        <v>77.46</v>
      </c>
      <c r="F102" s="30">
        <f t="shared" si="2"/>
        <v>88.319892</v>
      </c>
      <c r="G102" s="30">
        <f t="shared" si="3"/>
        <v>706.559136</v>
      </c>
      <c r="H102" s="64"/>
    </row>
    <row r="103" spans="1:8" ht="15">
      <c r="A103" s="23">
        <v>83</v>
      </c>
      <c r="B103" s="24">
        <v>17</v>
      </c>
      <c r="C103" s="25" t="s">
        <v>135</v>
      </c>
      <c r="D103" s="26" t="s">
        <v>45</v>
      </c>
      <c r="E103" s="30">
        <v>29.22</v>
      </c>
      <c r="F103" s="30">
        <f t="shared" si="2"/>
        <v>33.316644</v>
      </c>
      <c r="G103" s="30">
        <f t="shared" si="3"/>
        <v>566.3829479999999</v>
      </c>
      <c r="H103" s="64"/>
    </row>
    <row r="104" spans="1:8" ht="15">
      <c r="A104" s="23">
        <v>84</v>
      </c>
      <c r="B104" s="24">
        <v>4</v>
      </c>
      <c r="C104" s="25" t="s">
        <v>135</v>
      </c>
      <c r="D104" s="26" t="s">
        <v>75</v>
      </c>
      <c r="E104" s="30">
        <v>1.7316000000000003</v>
      </c>
      <c r="F104" s="30">
        <f t="shared" si="2"/>
        <v>1.9743703200000002</v>
      </c>
      <c r="G104" s="30">
        <f t="shared" si="3"/>
        <v>7.897481280000001</v>
      </c>
      <c r="H104" s="64"/>
    </row>
    <row r="105" spans="1:8" ht="15">
      <c r="A105" s="23">
        <v>85</v>
      </c>
      <c r="B105" s="24">
        <v>106</v>
      </c>
      <c r="C105" s="25" t="s">
        <v>135</v>
      </c>
      <c r="D105" s="26" t="s">
        <v>76</v>
      </c>
      <c r="E105" s="30">
        <v>2.76</v>
      </c>
      <c r="F105" s="30">
        <f t="shared" si="2"/>
        <v>3.1469519999999997</v>
      </c>
      <c r="G105" s="30">
        <f t="shared" si="3"/>
        <v>333.576912</v>
      </c>
      <c r="H105" s="64"/>
    </row>
    <row r="106" spans="1:8" ht="15">
      <c r="A106" s="23">
        <v>86</v>
      </c>
      <c r="B106" s="24">
        <v>74</v>
      </c>
      <c r="C106" s="25" t="s">
        <v>135</v>
      </c>
      <c r="D106" s="26" t="s">
        <v>77</v>
      </c>
      <c r="E106" s="30">
        <v>3.0599999999999996</v>
      </c>
      <c r="F106" s="30">
        <f t="shared" si="2"/>
        <v>3.4890119999999993</v>
      </c>
      <c r="G106" s="30">
        <f t="shared" si="3"/>
        <v>258.18688799999995</v>
      </c>
      <c r="H106" s="64"/>
    </row>
    <row r="107" spans="1:8" ht="15">
      <c r="A107" s="23">
        <v>87</v>
      </c>
      <c r="B107" s="24">
        <v>8</v>
      </c>
      <c r="C107" s="25" t="s">
        <v>135</v>
      </c>
      <c r="D107" s="26" t="s">
        <v>78</v>
      </c>
      <c r="E107" s="30">
        <v>13.164</v>
      </c>
      <c r="F107" s="30">
        <f t="shared" si="2"/>
        <v>15.0095928</v>
      </c>
      <c r="G107" s="30">
        <f t="shared" si="3"/>
        <v>120.0767424</v>
      </c>
      <c r="H107" s="64"/>
    </row>
    <row r="108" spans="1:8" ht="15">
      <c r="A108" s="23">
        <v>88</v>
      </c>
      <c r="B108" s="24">
        <v>6</v>
      </c>
      <c r="C108" s="25" t="s">
        <v>135</v>
      </c>
      <c r="D108" s="26" t="s">
        <v>51</v>
      </c>
      <c r="E108" s="30">
        <v>198</v>
      </c>
      <c r="F108" s="30">
        <f t="shared" si="2"/>
        <v>225.7596</v>
      </c>
      <c r="G108" s="30">
        <f t="shared" si="3"/>
        <v>1354.5576</v>
      </c>
      <c r="H108" s="64"/>
    </row>
    <row r="109" spans="1:8" ht="15">
      <c r="A109" s="23">
        <v>89</v>
      </c>
      <c r="B109" s="24">
        <v>6</v>
      </c>
      <c r="C109" s="25" t="s">
        <v>135</v>
      </c>
      <c r="D109" s="26" t="s">
        <v>53</v>
      </c>
      <c r="E109" s="30">
        <v>95.868</v>
      </c>
      <c r="F109" s="30">
        <f t="shared" si="2"/>
        <v>109.3086936</v>
      </c>
      <c r="G109" s="30">
        <f t="shared" si="3"/>
        <v>655.8521616</v>
      </c>
      <c r="H109" s="64"/>
    </row>
    <row r="110" spans="1:8" ht="15">
      <c r="A110" s="23">
        <v>90</v>
      </c>
      <c r="B110" s="24">
        <v>21</v>
      </c>
      <c r="C110" s="25" t="s">
        <v>135</v>
      </c>
      <c r="D110" s="26" t="s">
        <v>34</v>
      </c>
      <c r="E110" s="30">
        <v>17.112</v>
      </c>
      <c r="F110" s="30">
        <f t="shared" si="2"/>
        <v>19.5111024</v>
      </c>
      <c r="G110" s="30">
        <f t="shared" si="3"/>
        <v>409.7331504</v>
      </c>
      <c r="H110" s="64"/>
    </row>
    <row r="111" spans="1:8" ht="15">
      <c r="A111" s="23">
        <v>91</v>
      </c>
      <c r="B111" s="24">
        <v>16</v>
      </c>
      <c r="C111" s="25" t="s">
        <v>135</v>
      </c>
      <c r="D111" s="26" t="s">
        <v>82</v>
      </c>
      <c r="E111" s="30">
        <v>1678.0800000000002</v>
      </c>
      <c r="F111" s="30">
        <f t="shared" si="2"/>
        <v>1913.3468160000002</v>
      </c>
      <c r="G111" s="30">
        <f t="shared" si="3"/>
        <v>30613.549056000003</v>
      </c>
      <c r="H111" s="64"/>
    </row>
    <row r="112" spans="1:8" ht="15">
      <c r="A112" s="23">
        <v>92</v>
      </c>
      <c r="B112" s="24">
        <v>2</v>
      </c>
      <c r="C112" s="25" t="s">
        <v>135</v>
      </c>
      <c r="D112" s="26" t="s">
        <v>0</v>
      </c>
      <c r="E112" s="30">
        <v>1841.28</v>
      </c>
      <c r="F112" s="30">
        <f t="shared" si="2"/>
        <v>2099.427456</v>
      </c>
      <c r="G112" s="30">
        <f t="shared" si="3"/>
        <v>4198.854912</v>
      </c>
      <c r="H112" s="64"/>
    </row>
    <row r="113" spans="1:8" ht="15">
      <c r="A113" s="23">
        <v>93</v>
      </c>
      <c r="B113" s="24">
        <v>1</v>
      </c>
      <c r="C113" s="25" t="s">
        <v>135</v>
      </c>
      <c r="D113" s="26" t="s">
        <v>81</v>
      </c>
      <c r="E113" s="30">
        <v>5400</v>
      </c>
      <c r="F113" s="30">
        <f t="shared" si="2"/>
        <v>6157.08</v>
      </c>
      <c r="G113" s="30">
        <f t="shared" si="3"/>
        <v>6157.08</v>
      </c>
      <c r="H113" s="64"/>
    </row>
    <row r="114" spans="1:8" ht="15">
      <c r="A114" s="23">
        <v>94</v>
      </c>
      <c r="B114" s="24">
        <v>30</v>
      </c>
      <c r="C114" s="25" t="s">
        <v>135</v>
      </c>
      <c r="D114" s="26" t="s">
        <v>96</v>
      </c>
      <c r="E114" s="30">
        <v>29.4</v>
      </c>
      <c r="F114" s="30">
        <f t="shared" si="2"/>
        <v>33.521879999999996</v>
      </c>
      <c r="G114" s="30">
        <f t="shared" si="3"/>
        <v>1005.6563999999998</v>
      </c>
      <c r="H114" s="64"/>
    </row>
    <row r="115" spans="1:8" ht="15">
      <c r="A115" s="23">
        <v>95</v>
      </c>
      <c r="B115" s="24">
        <v>22</v>
      </c>
      <c r="C115" s="25" t="s">
        <v>135</v>
      </c>
      <c r="D115" s="26" t="s">
        <v>47</v>
      </c>
      <c r="E115" s="30">
        <v>3.312</v>
      </c>
      <c r="F115" s="30">
        <f t="shared" si="2"/>
        <v>3.7763424</v>
      </c>
      <c r="G115" s="30">
        <f t="shared" si="3"/>
        <v>83.0795328</v>
      </c>
      <c r="H115" s="64"/>
    </row>
    <row r="116" spans="1:8" ht="15">
      <c r="A116" s="23">
        <v>96</v>
      </c>
      <c r="B116" s="24">
        <v>2</v>
      </c>
      <c r="C116" s="25" t="s">
        <v>135</v>
      </c>
      <c r="D116" s="26" t="s">
        <v>42</v>
      </c>
      <c r="E116" s="30">
        <v>100.608</v>
      </c>
      <c r="F116" s="30">
        <f t="shared" si="2"/>
        <v>114.7132416</v>
      </c>
      <c r="G116" s="30">
        <f t="shared" si="3"/>
        <v>229.4264832</v>
      </c>
      <c r="H116" s="64"/>
    </row>
    <row r="117" spans="1:8" ht="15">
      <c r="A117" s="23">
        <v>97</v>
      </c>
      <c r="B117" s="24">
        <v>1</v>
      </c>
      <c r="C117" s="25" t="s">
        <v>135</v>
      </c>
      <c r="D117" s="26" t="s">
        <v>97</v>
      </c>
      <c r="E117" s="30">
        <v>660</v>
      </c>
      <c r="F117" s="30">
        <f t="shared" si="2"/>
        <v>752.532</v>
      </c>
      <c r="G117" s="30">
        <f t="shared" si="3"/>
        <v>752.532</v>
      </c>
      <c r="H117" s="64"/>
    </row>
    <row r="118" spans="1:8" ht="15">
      <c r="A118" s="23">
        <v>98</v>
      </c>
      <c r="B118" s="24">
        <v>3</v>
      </c>
      <c r="C118" s="25" t="s">
        <v>135</v>
      </c>
      <c r="D118" s="26" t="s">
        <v>25</v>
      </c>
      <c r="E118" s="30">
        <v>10.536</v>
      </c>
      <c r="F118" s="30">
        <f t="shared" si="2"/>
        <v>12.013147199999999</v>
      </c>
      <c r="G118" s="30">
        <f t="shared" si="3"/>
        <v>36.039441599999996</v>
      </c>
      <c r="H118" s="64"/>
    </row>
    <row r="119" spans="1:7" ht="15">
      <c r="A119" s="23">
        <v>99</v>
      </c>
      <c r="B119" s="24">
        <v>1</v>
      </c>
      <c r="C119" s="25" t="s">
        <v>135</v>
      </c>
      <c r="D119" s="26" t="s">
        <v>164</v>
      </c>
      <c r="E119" s="30">
        <v>31050</v>
      </c>
      <c r="F119" s="30">
        <f t="shared" si="2"/>
        <v>35403.21</v>
      </c>
      <c r="G119" s="30">
        <f t="shared" si="3"/>
        <v>35403.21</v>
      </c>
    </row>
    <row r="120" spans="1:7" ht="15">
      <c r="A120" s="23">
        <v>100</v>
      </c>
      <c r="B120" s="24">
        <v>3</v>
      </c>
      <c r="C120" s="25" t="s">
        <v>135</v>
      </c>
      <c r="D120" s="26" t="s">
        <v>24</v>
      </c>
      <c r="E120" s="30">
        <v>35.4</v>
      </c>
      <c r="F120" s="30">
        <f t="shared" si="2"/>
        <v>40.36308</v>
      </c>
      <c r="G120" s="30">
        <f t="shared" si="3"/>
        <v>121.08923999999999</v>
      </c>
    </row>
    <row r="121" spans="1:13" ht="15">
      <c r="A121" s="32"/>
      <c r="B121" s="33"/>
      <c r="C121" s="35"/>
      <c r="D121" s="36"/>
      <c r="E121" s="36"/>
      <c r="F121" s="36"/>
      <c r="G121" s="30">
        <f>SUM(G21:G120)</f>
        <v>198588.2486124</v>
      </c>
      <c r="M121" s="65"/>
    </row>
    <row r="123" spans="1:7" s="22" customFormat="1" ht="15">
      <c r="A123" s="20" t="s">
        <v>80</v>
      </c>
      <c r="B123" s="21" t="s">
        <v>79</v>
      </c>
      <c r="C123" s="20" t="s">
        <v>134</v>
      </c>
      <c r="D123" s="20" t="s">
        <v>110</v>
      </c>
      <c r="E123" s="20" t="s">
        <v>140</v>
      </c>
      <c r="F123" s="20" t="s">
        <v>139</v>
      </c>
      <c r="G123" s="38" t="s">
        <v>107</v>
      </c>
    </row>
    <row r="124" spans="1:7" s="22" customFormat="1" ht="45">
      <c r="A124" s="23">
        <v>1</v>
      </c>
      <c r="B124" s="24">
        <v>1</v>
      </c>
      <c r="C124" s="23" t="s">
        <v>161</v>
      </c>
      <c r="D124" s="40" t="s">
        <v>151</v>
      </c>
      <c r="E124" s="29">
        <v>0.26</v>
      </c>
      <c r="F124" s="30">
        <v>1615.25</v>
      </c>
      <c r="G124" s="30">
        <f>(B124*E124)*F124</f>
        <v>419.96500000000003</v>
      </c>
    </row>
    <row r="125" spans="1:7" ht="30">
      <c r="A125" s="23">
        <v>2</v>
      </c>
      <c r="B125" s="24">
        <v>19</v>
      </c>
      <c r="C125" s="23" t="s">
        <v>161</v>
      </c>
      <c r="D125" s="28" t="s">
        <v>141</v>
      </c>
      <c r="E125" s="29">
        <v>0.6</v>
      </c>
      <c r="F125" s="30">
        <v>1615.25</v>
      </c>
      <c r="G125" s="30">
        <f>(B125*E125)*F125</f>
        <v>18413.850000000002</v>
      </c>
    </row>
    <row r="126" spans="1:7" ht="30">
      <c r="A126" s="23">
        <v>3</v>
      </c>
      <c r="B126" s="24">
        <v>6</v>
      </c>
      <c r="C126" s="23" t="s">
        <v>161</v>
      </c>
      <c r="D126" s="28" t="s">
        <v>142</v>
      </c>
      <c r="E126" s="29">
        <v>0.35</v>
      </c>
      <c r="F126" s="30">
        <v>1615.25</v>
      </c>
      <c r="G126" s="30">
        <f aca="true" t="shared" si="4" ref="G126:G132">(B126*E126)*F126</f>
        <v>3392.0249999999996</v>
      </c>
    </row>
    <row r="127" spans="1:7" ht="105">
      <c r="A127" s="23">
        <v>4</v>
      </c>
      <c r="B127" s="24">
        <v>21</v>
      </c>
      <c r="C127" s="23" t="s">
        <v>161</v>
      </c>
      <c r="D127" s="28" t="s">
        <v>147</v>
      </c>
      <c r="E127" s="29">
        <v>0.25</v>
      </c>
      <c r="F127" s="30">
        <v>1615.25</v>
      </c>
      <c r="G127" s="30">
        <f t="shared" si="4"/>
        <v>8480.0625</v>
      </c>
    </row>
    <row r="128" spans="1:7" ht="105">
      <c r="A128" s="23">
        <v>5</v>
      </c>
      <c r="B128" s="24">
        <v>5</v>
      </c>
      <c r="C128" s="23" t="s">
        <v>161</v>
      </c>
      <c r="D128" s="28" t="s">
        <v>148</v>
      </c>
      <c r="E128" s="29">
        <v>0.12</v>
      </c>
      <c r="F128" s="30">
        <v>1615.25</v>
      </c>
      <c r="G128" s="30">
        <f>(B128*E128)*F128</f>
        <v>969.15</v>
      </c>
    </row>
    <row r="129" spans="1:7" ht="75">
      <c r="A129" s="23">
        <v>6</v>
      </c>
      <c r="B129" s="24">
        <v>14</v>
      </c>
      <c r="C129" s="23" t="s">
        <v>161</v>
      </c>
      <c r="D129" s="28" t="s">
        <v>145</v>
      </c>
      <c r="E129" s="29">
        <v>0.35</v>
      </c>
      <c r="F129" s="30">
        <v>1615.25</v>
      </c>
      <c r="G129" s="30">
        <f>(B129*E129)*F129</f>
        <v>7914.724999999999</v>
      </c>
    </row>
    <row r="130" spans="1:7" ht="75">
      <c r="A130" s="23">
        <v>7</v>
      </c>
      <c r="B130" s="24">
        <v>6</v>
      </c>
      <c r="C130" s="23" t="s">
        <v>161</v>
      </c>
      <c r="D130" s="28" t="s">
        <v>146</v>
      </c>
      <c r="E130" s="29">
        <v>0.15</v>
      </c>
      <c r="F130" s="30">
        <v>1615.25</v>
      </c>
      <c r="G130" s="30">
        <f>(B130*E130)*F130</f>
        <v>1453.725</v>
      </c>
    </row>
    <row r="131" spans="1:7" ht="45">
      <c r="A131" s="23">
        <v>8</v>
      </c>
      <c r="B131" s="24">
        <v>3</v>
      </c>
      <c r="C131" s="23" t="s">
        <v>161</v>
      </c>
      <c r="D131" s="28" t="s">
        <v>143</v>
      </c>
      <c r="E131" s="29">
        <v>0.6</v>
      </c>
      <c r="F131" s="30">
        <v>1615.25</v>
      </c>
      <c r="G131" s="30">
        <f>(B131*E131)*F131</f>
        <v>2907.45</v>
      </c>
    </row>
    <row r="132" spans="1:7" ht="45">
      <c r="A132" s="23">
        <v>9</v>
      </c>
      <c r="B132" s="24">
        <v>2</v>
      </c>
      <c r="C132" s="23" t="s">
        <v>161</v>
      </c>
      <c r="D132" s="28" t="s">
        <v>144</v>
      </c>
      <c r="E132" s="29">
        <v>0.2</v>
      </c>
      <c r="F132" s="30">
        <v>1615.25</v>
      </c>
      <c r="G132" s="30">
        <f t="shared" si="4"/>
        <v>646.1</v>
      </c>
    </row>
    <row r="133" spans="1:7" ht="60">
      <c r="A133" s="23">
        <v>10</v>
      </c>
      <c r="B133" s="24">
        <v>4</v>
      </c>
      <c r="C133" s="23" t="s">
        <v>161</v>
      </c>
      <c r="D133" s="28" t="s">
        <v>149</v>
      </c>
      <c r="E133" s="29">
        <v>0.1</v>
      </c>
      <c r="F133" s="30">
        <v>1615.25</v>
      </c>
      <c r="G133" s="30">
        <f aca="true" t="shared" si="5" ref="G133:G140">(B133*E133)*F133</f>
        <v>646.1</v>
      </c>
    </row>
    <row r="134" spans="1:7" ht="30">
      <c r="A134" s="23">
        <v>11</v>
      </c>
      <c r="B134" s="24">
        <v>4</v>
      </c>
      <c r="C134" s="23" t="s">
        <v>161</v>
      </c>
      <c r="D134" s="28" t="s">
        <v>150</v>
      </c>
      <c r="E134" s="29">
        <v>0.15</v>
      </c>
      <c r="F134" s="30">
        <v>1615.25</v>
      </c>
      <c r="G134" s="30">
        <f t="shared" si="5"/>
        <v>969.15</v>
      </c>
    </row>
    <row r="135" spans="1:7" ht="15">
      <c r="A135" s="23">
        <v>12</v>
      </c>
      <c r="B135" s="24">
        <v>26</v>
      </c>
      <c r="C135" s="23" t="s">
        <v>161</v>
      </c>
      <c r="D135" s="28" t="s">
        <v>152</v>
      </c>
      <c r="E135" s="29">
        <v>0.1</v>
      </c>
      <c r="F135" s="30">
        <v>1615.25</v>
      </c>
      <c r="G135" s="30">
        <f t="shared" si="5"/>
        <v>4199.650000000001</v>
      </c>
    </row>
    <row r="136" spans="1:7" ht="15">
      <c r="A136" s="23">
        <v>13</v>
      </c>
      <c r="B136" s="24">
        <v>11</v>
      </c>
      <c r="C136" s="23" t="s">
        <v>161</v>
      </c>
      <c r="D136" s="28" t="s">
        <v>153</v>
      </c>
      <c r="E136" s="29">
        <v>0.07</v>
      </c>
      <c r="F136" s="30">
        <v>1615.25</v>
      </c>
      <c r="G136" s="30">
        <f t="shared" si="5"/>
        <v>1243.7425</v>
      </c>
    </row>
    <row r="137" spans="1:7" ht="45">
      <c r="A137" s="23">
        <v>14</v>
      </c>
      <c r="B137" s="24">
        <v>10</v>
      </c>
      <c r="C137" s="23" t="s">
        <v>161</v>
      </c>
      <c r="D137" s="28" t="s">
        <v>156</v>
      </c>
      <c r="E137" s="29">
        <v>0.24</v>
      </c>
      <c r="F137" s="30">
        <v>1615.25</v>
      </c>
      <c r="G137" s="30">
        <f t="shared" si="5"/>
        <v>3876.6</v>
      </c>
    </row>
    <row r="138" spans="1:7" ht="45">
      <c r="A138" s="23">
        <v>15</v>
      </c>
      <c r="B138" s="24">
        <v>2</v>
      </c>
      <c r="C138" s="23" t="s">
        <v>161</v>
      </c>
      <c r="D138" s="28" t="s">
        <v>158</v>
      </c>
      <c r="E138" s="29">
        <v>0.08</v>
      </c>
      <c r="F138" s="30">
        <v>1615.25</v>
      </c>
      <c r="G138" s="30">
        <f t="shared" si="5"/>
        <v>258.44</v>
      </c>
    </row>
    <row r="139" spans="1:7" ht="30">
      <c r="A139" s="23">
        <v>16</v>
      </c>
      <c r="B139" s="24">
        <v>18</v>
      </c>
      <c r="C139" s="23" t="s">
        <v>161</v>
      </c>
      <c r="D139" s="28" t="s">
        <v>157</v>
      </c>
      <c r="E139" s="29">
        <v>0.05</v>
      </c>
      <c r="F139" s="30">
        <v>1615.25</v>
      </c>
      <c r="G139" s="30">
        <f t="shared" si="5"/>
        <v>1453.7250000000001</v>
      </c>
    </row>
    <row r="140" spans="1:7" ht="15">
      <c r="A140" s="23">
        <v>17</v>
      </c>
      <c r="B140" s="24">
        <v>1</v>
      </c>
      <c r="C140" s="23" t="s">
        <v>161</v>
      </c>
      <c r="D140" s="28" t="s">
        <v>159</v>
      </c>
      <c r="E140" s="29">
        <v>0.0548</v>
      </c>
      <c r="F140" s="30">
        <v>1615.25</v>
      </c>
      <c r="G140" s="30">
        <f t="shared" si="5"/>
        <v>88.5157</v>
      </c>
    </row>
    <row r="141" spans="2:13" ht="15">
      <c r="B141" s="33"/>
      <c r="C141" s="32"/>
      <c r="D141" s="34"/>
      <c r="E141" s="67" t="s">
        <v>154</v>
      </c>
      <c r="F141" s="68"/>
      <c r="G141" s="41">
        <f>SUM(G124:G140)</f>
        <v>57332.9757</v>
      </c>
      <c r="M141" s="65"/>
    </row>
    <row r="143" spans="5:13" ht="15">
      <c r="E143" s="69" t="s">
        <v>155</v>
      </c>
      <c r="F143" s="70"/>
      <c r="G143" s="42">
        <f>G141+G121</f>
        <v>255921.2243124</v>
      </c>
      <c r="M143" s="65"/>
    </row>
  </sheetData>
  <sheetProtection/>
  <mergeCells count="8">
    <mergeCell ref="E141:F141"/>
    <mergeCell ref="E143:F143"/>
    <mergeCell ref="A11:G11"/>
    <mergeCell ref="A12:G12"/>
    <mergeCell ref="A16:G16"/>
    <mergeCell ref="A18:G19"/>
    <mergeCell ref="A13:G13"/>
    <mergeCell ref="A14:G1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PageLayoutView="0" workbookViewId="0" topLeftCell="A4">
      <selection activeCell="L20" sqref="L20"/>
    </sheetView>
  </sheetViews>
  <sheetFormatPr defaultColWidth="9.140625" defaultRowHeight="15"/>
  <cols>
    <col min="1" max="1" width="6.8515625" style="62" bestFit="1" customWidth="1"/>
    <col min="2" max="2" width="10.00390625" style="44" bestFit="1" customWidth="1"/>
    <col min="3" max="3" width="46.7109375" style="44" bestFit="1" customWidth="1"/>
    <col min="4" max="4" width="10.57421875" style="63" customWidth="1"/>
    <col min="5" max="5" width="14.7109375" style="63" bestFit="1" customWidth="1"/>
    <col min="6" max="8" width="14.28125" style="44" customWidth="1"/>
    <col min="9" max="16384" width="9.140625" style="44" customWidth="1"/>
  </cols>
  <sheetData>
    <row r="1" spans="1:7" s="1" customFormat="1" ht="15">
      <c r="A1" s="12"/>
      <c r="B1" s="12"/>
      <c r="C1" s="12"/>
      <c r="D1" s="12"/>
      <c r="E1" s="12"/>
      <c r="F1" s="13"/>
      <c r="G1" s="14"/>
    </row>
    <row r="2" spans="1:6" s="5" customFormat="1" ht="14.25">
      <c r="A2" s="2" t="s">
        <v>99</v>
      </c>
      <c r="B2" s="10"/>
      <c r="C2" s="3"/>
      <c r="D2" s="3"/>
      <c r="E2" s="4"/>
      <c r="F2" s="3"/>
    </row>
    <row r="3" spans="1:6" s="5" customFormat="1" ht="14.25">
      <c r="A3" s="71" t="s">
        <v>100</v>
      </c>
      <c r="B3" s="71"/>
      <c r="C3" s="71"/>
      <c r="D3" s="71"/>
      <c r="E3" s="71"/>
      <c r="F3" s="71"/>
    </row>
    <row r="4" spans="1:6" s="5" customFormat="1" ht="14.25">
      <c r="A4" s="72" t="s">
        <v>101</v>
      </c>
      <c r="B4" s="72"/>
      <c r="C4" s="72"/>
      <c r="D4" s="72"/>
      <c r="E4" s="72"/>
      <c r="F4" s="72"/>
    </row>
    <row r="5" spans="1:6" s="5" customFormat="1" ht="14.25">
      <c r="A5" s="72" t="s">
        <v>103</v>
      </c>
      <c r="B5" s="72"/>
      <c r="C5" s="72"/>
      <c r="D5" s="72"/>
      <c r="E5" s="72"/>
      <c r="F5" s="72"/>
    </row>
    <row r="6" spans="1:6" s="5" customFormat="1" ht="14.25">
      <c r="A6" s="72" t="s">
        <v>102</v>
      </c>
      <c r="B6" s="72"/>
      <c r="C6" s="72"/>
      <c r="D6" s="72"/>
      <c r="E6" s="72"/>
      <c r="F6" s="72"/>
    </row>
    <row r="7" spans="1:6" s="5" customFormat="1" ht="15">
      <c r="A7" s="6"/>
      <c r="B7" s="10"/>
      <c r="C7" s="3"/>
      <c r="D7" s="3"/>
      <c r="E7" s="4"/>
      <c r="F7" s="3"/>
    </row>
    <row r="8" spans="1:6" s="5" customFormat="1" ht="36.75" customHeight="1">
      <c r="A8" s="77" t="s">
        <v>104</v>
      </c>
      <c r="B8" s="77"/>
      <c r="C8" s="77"/>
      <c r="D8" s="77"/>
      <c r="E8" s="77"/>
      <c r="F8" s="77"/>
    </row>
    <row r="9" s="7" customFormat="1" ht="14.25">
      <c r="B9" s="11"/>
    </row>
    <row r="10" spans="1:8" ht="15">
      <c r="A10" s="81" t="s">
        <v>166</v>
      </c>
      <c r="B10" s="81"/>
      <c r="C10" s="81"/>
      <c r="D10" s="81"/>
      <c r="E10" s="81"/>
      <c r="F10" s="81"/>
      <c r="G10" s="81"/>
      <c r="H10" s="81"/>
    </row>
    <row r="11" spans="1:8" ht="15">
      <c r="A11" s="82" t="s">
        <v>112</v>
      </c>
      <c r="B11" s="82"/>
      <c r="C11" s="82"/>
      <c r="D11" s="45" t="s">
        <v>113</v>
      </c>
      <c r="E11" s="83">
        <f>'Material e mão de obra'!G143</f>
        <v>255921.2243124</v>
      </c>
      <c r="F11" s="84"/>
      <c r="G11" s="82" t="s">
        <v>114</v>
      </c>
      <c r="H11" s="82"/>
    </row>
    <row r="12" spans="1:8" ht="15">
      <c r="A12" s="82"/>
      <c r="B12" s="82"/>
      <c r="C12" s="82"/>
      <c r="D12" s="82" t="s">
        <v>115</v>
      </c>
      <c r="E12" s="82"/>
      <c r="F12" s="82"/>
      <c r="G12" s="82" t="s">
        <v>130</v>
      </c>
      <c r="H12" s="82"/>
    </row>
    <row r="13" spans="1:8" ht="42.75">
      <c r="A13" s="46" t="s">
        <v>111</v>
      </c>
      <c r="B13" s="46" t="s">
        <v>116</v>
      </c>
      <c r="C13" s="46" t="s">
        <v>117</v>
      </c>
      <c r="D13" s="47" t="s">
        <v>118</v>
      </c>
      <c r="E13" s="47" t="s">
        <v>119</v>
      </c>
      <c r="F13" s="46" t="s">
        <v>120</v>
      </c>
      <c r="G13" s="46" t="s">
        <v>121</v>
      </c>
      <c r="H13" s="46" t="s">
        <v>122</v>
      </c>
    </row>
    <row r="14" spans="1:8" ht="15">
      <c r="A14" s="78">
        <v>1</v>
      </c>
      <c r="B14" s="79"/>
      <c r="C14" s="79" t="s">
        <v>125</v>
      </c>
      <c r="D14" s="48" t="s">
        <v>123</v>
      </c>
      <c r="E14" s="49"/>
      <c r="F14" s="49">
        <v>0.5</v>
      </c>
      <c r="G14" s="50"/>
      <c r="H14" s="51"/>
    </row>
    <row r="15" spans="1:8" ht="15">
      <c r="A15" s="78"/>
      <c r="B15" s="79"/>
      <c r="C15" s="79"/>
      <c r="D15" s="48" t="s">
        <v>124</v>
      </c>
      <c r="E15" s="52"/>
      <c r="F15" s="53">
        <f>F14*E11</f>
        <v>127960.6121562</v>
      </c>
      <c r="G15" s="52"/>
      <c r="H15" s="52"/>
    </row>
    <row r="16" spans="1:8" ht="15">
      <c r="A16" s="78">
        <v>2</v>
      </c>
      <c r="B16" s="79"/>
      <c r="C16" s="79" t="s">
        <v>126</v>
      </c>
      <c r="D16" s="48" t="s">
        <v>123</v>
      </c>
      <c r="E16" s="49"/>
      <c r="F16" s="49"/>
      <c r="G16" s="50">
        <v>0.25</v>
      </c>
      <c r="H16" s="51"/>
    </row>
    <row r="17" spans="1:8" ht="15">
      <c r="A17" s="78"/>
      <c r="B17" s="79"/>
      <c r="C17" s="79"/>
      <c r="D17" s="48" t="s">
        <v>124</v>
      </c>
      <c r="E17" s="52"/>
      <c r="F17" s="52"/>
      <c r="G17" s="53">
        <f>G16*E11</f>
        <v>63980.3060781</v>
      </c>
      <c r="H17" s="52"/>
    </row>
    <row r="18" spans="1:8" ht="15">
      <c r="A18" s="78">
        <v>3</v>
      </c>
      <c r="B18" s="79"/>
      <c r="C18" s="79" t="s">
        <v>127</v>
      </c>
      <c r="D18" s="48" t="s">
        <v>123</v>
      </c>
      <c r="E18" s="49"/>
      <c r="F18" s="49"/>
      <c r="G18" s="49"/>
      <c r="H18" s="51">
        <v>0.25</v>
      </c>
    </row>
    <row r="19" spans="1:8" ht="15">
      <c r="A19" s="78"/>
      <c r="B19" s="79"/>
      <c r="C19" s="79"/>
      <c r="D19" s="48" t="s">
        <v>124</v>
      </c>
      <c r="E19" s="52"/>
      <c r="F19" s="52"/>
      <c r="G19" s="52"/>
      <c r="H19" s="53">
        <f>H18*E11</f>
        <v>63980.3060781</v>
      </c>
    </row>
    <row r="20" spans="1:8" ht="15">
      <c r="A20" s="80" t="s">
        <v>128</v>
      </c>
      <c r="B20" s="80"/>
      <c r="C20" s="80"/>
      <c r="D20" s="54" t="s">
        <v>123</v>
      </c>
      <c r="E20" s="55">
        <f>SUM(F20:H20)</f>
        <v>1</v>
      </c>
      <c r="F20" s="56">
        <f aca="true" t="shared" si="0" ref="F20:H21">F14+F16+F18</f>
        <v>0.5</v>
      </c>
      <c r="G20" s="56">
        <f t="shared" si="0"/>
        <v>0.25</v>
      </c>
      <c r="H20" s="56">
        <f t="shared" si="0"/>
        <v>0.25</v>
      </c>
    </row>
    <row r="21" spans="1:8" ht="28.5">
      <c r="A21" s="80"/>
      <c r="B21" s="80"/>
      <c r="C21" s="80"/>
      <c r="D21" s="54" t="s">
        <v>124</v>
      </c>
      <c r="E21" s="57">
        <f>SUM(F21:H21)</f>
        <v>255921.2243124</v>
      </c>
      <c r="F21" s="53">
        <f t="shared" si="0"/>
        <v>127960.6121562</v>
      </c>
      <c r="G21" s="53">
        <f t="shared" si="0"/>
        <v>63980.3060781</v>
      </c>
      <c r="H21" s="53">
        <f t="shared" si="0"/>
        <v>63980.3060781</v>
      </c>
    </row>
    <row r="23" spans="1:20" ht="15">
      <c r="A23" s="76" t="s">
        <v>165</v>
      </c>
      <c r="B23" s="76"/>
      <c r="C23" s="76"/>
      <c r="D23" s="76"/>
      <c r="E23" s="76"/>
      <c r="F23" s="76"/>
      <c r="G23" s="76"/>
      <c r="H23" s="76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</row>
    <row r="24" spans="1:20" ht="15">
      <c r="A24" s="59"/>
      <c r="B24" s="15"/>
      <c r="C24" s="1"/>
      <c r="D24" s="15"/>
      <c r="E24" s="60"/>
      <c r="F24" s="60"/>
      <c r="G24" s="61"/>
      <c r="H24" s="61"/>
      <c r="I24" s="61"/>
      <c r="J24" s="61"/>
      <c r="K24" s="61"/>
      <c r="L24" s="61"/>
      <c r="M24" s="61"/>
      <c r="N24" s="61"/>
      <c r="O24" s="27"/>
      <c r="P24" s="27"/>
      <c r="Q24" s="27"/>
      <c r="R24" s="27"/>
      <c r="S24" s="27"/>
      <c r="T24" s="27"/>
    </row>
    <row r="25" spans="1:20" ht="15">
      <c r="A25" s="75" t="s">
        <v>131</v>
      </c>
      <c r="B25" s="75"/>
      <c r="C25" s="75"/>
      <c r="D25" s="75"/>
      <c r="E25" s="75"/>
      <c r="F25" s="75"/>
      <c r="G25" s="75"/>
      <c r="H25" s="75"/>
      <c r="I25" s="61"/>
      <c r="J25" s="61"/>
      <c r="K25" s="61"/>
      <c r="L25" s="61"/>
      <c r="M25" s="61"/>
      <c r="N25" s="61"/>
      <c r="O25" s="27"/>
      <c r="P25" s="27"/>
      <c r="Q25" s="27"/>
      <c r="R25" s="27"/>
      <c r="S25" s="27"/>
      <c r="T25" s="27"/>
    </row>
    <row r="26" spans="1:20" ht="15">
      <c r="A26" s="75" t="s">
        <v>132</v>
      </c>
      <c r="B26" s="75"/>
      <c r="C26" s="75"/>
      <c r="D26" s="75"/>
      <c r="E26" s="75"/>
      <c r="F26" s="75"/>
      <c r="G26" s="75"/>
      <c r="H26" s="75"/>
      <c r="I26" s="61"/>
      <c r="J26" s="61"/>
      <c r="K26" s="61"/>
      <c r="L26" s="61"/>
      <c r="M26" s="61"/>
      <c r="N26" s="61"/>
      <c r="O26" s="27"/>
      <c r="P26" s="27"/>
      <c r="Q26" s="27"/>
      <c r="R26" s="27"/>
      <c r="S26" s="27"/>
      <c r="T26" s="27"/>
    </row>
    <row r="27" spans="1:20" ht="15">
      <c r="A27" s="59"/>
      <c r="B27" s="75" t="s">
        <v>133</v>
      </c>
      <c r="C27" s="75"/>
      <c r="D27" s="75"/>
      <c r="E27" s="75"/>
      <c r="F27" s="75"/>
      <c r="G27" s="75"/>
      <c r="H27" s="75"/>
      <c r="I27" s="61"/>
      <c r="J27" s="61"/>
      <c r="K27" s="61"/>
      <c r="L27" s="61"/>
      <c r="M27" s="61"/>
      <c r="N27" s="61"/>
      <c r="O27" s="27"/>
      <c r="P27" s="27"/>
      <c r="Q27" s="27"/>
      <c r="R27" s="27"/>
      <c r="S27" s="27"/>
      <c r="T27" s="27"/>
    </row>
    <row r="28" spans="1:20" ht="15">
      <c r="A28" s="59"/>
      <c r="B28" s="15"/>
      <c r="C28" s="1"/>
      <c r="D28" s="15"/>
      <c r="E28" s="60"/>
      <c r="F28" s="60"/>
      <c r="G28" s="61"/>
      <c r="H28" s="61"/>
      <c r="I28" s="61"/>
      <c r="J28" s="61"/>
      <c r="K28" s="61"/>
      <c r="L28" s="61"/>
      <c r="M28" s="61"/>
      <c r="N28" s="61"/>
      <c r="O28" s="27"/>
      <c r="P28" s="27"/>
      <c r="Q28" s="27"/>
      <c r="R28" s="27"/>
      <c r="S28" s="27"/>
      <c r="T28" s="27"/>
    </row>
    <row r="29" spans="1:20" ht="15">
      <c r="A29" s="76" t="s">
        <v>129</v>
      </c>
      <c r="B29" s="76"/>
      <c r="C29" s="76"/>
      <c r="D29" s="76"/>
      <c r="E29" s="76"/>
      <c r="F29" s="76"/>
      <c r="G29" s="76"/>
      <c r="H29" s="76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</row>
    <row r="30" spans="1:20" ht="15">
      <c r="A30" s="76"/>
      <c r="B30" s="76"/>
      <c r="C30" s="76"/>
      <c r="D30" s="76"/>
      <c r="E30" s="76"/>
      <c r="F30" s="76"/>
      <c r="G30" s="76"/>
      <c r="H30" s="76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</row>
    <row r="31" spans="1:20" ht="15">
      <c r="A31" s="76"/>
      <c r="B31" s="76"/>
      <c r="C31" s="76"/>
      <c r="D31" s="76"/>
      <c r="E31" s="76"/>
      <c r="F31" s="76"/>
      <c r="G31" s="76"/>
      <c r="H31" s="76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</row>
    <row r="32" spans="1:20" ht="15">
      <c r="A32" s="76"/>
      <c r="B32" s="76"/>
      <c r="C32" s="76"/>
      <c r="D32" s="76"/>
      <c r="E32" s="76"/>
      <c r="F32" s="76"/>
      <c r="G32" s="76"/>
      <c r="H32" s="76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</row>
  </sheetData>
  <sheetProtection/>
  <mergeCells count="30">
    <mergeCell ref="E11:F11"/>
    <mergeCell ref="G11:H11"/>
    <mergeCell ref="A12:C12"/>
    <mergeCell ref="D12:F12"/>
    <mergeCell ref="G12:H12"/>
    <mergeCell ref="A20:C21"/>
    <mergeCell ref="A23:H23"/>
    <mergeCell ref="A29:H29"/>
    <mergeCell ref="A14:A15"/>
    <mergeCell ref="B14:B15"/>
    <mergeCell ref="C14:C15"/>
    <mergeCell ref="A16:A17"/>
    <mergeCell ref="B16:B17"/>
    <mergeCell ref="C16:C17"/>
    <mergeCell ref="A3:F3"/>
    <mergeCell ref="A4:F4"/>
    <mergeCell ref="A5:F5"/>
    <mergeCell ref="A6:F6"/>
    <mergeCell ref="A8:F8"/>
    <mergeCell ref="A18:A19"/>
    <mergeCell ref="B18:B19"/>
    <mergeCell ref="C18:C19"/>
    <mergeCell ref="A10:H10"/>
    <mergeCell ref="A11:C11"/>
    <mergeCell ref="A25:H25"/>
    <mergeCell ref="A26:H26"/>
    <mergeCell ref="B27:H27"/>
    <mergeCell ref="A30:H30"/>
    <mergeCell ref="A31:H31"/>
    <mergeCell ref="A32:H32"/>
  </mergeCells>
  <printOptions/>
  <pageMargins left="0.5118110236220472" right="0.5118110236220472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andrea.bianchi</cp:lastModifiedBy>
  <cp:lastPrinted>2018-05-10T19:06:36Z</cp:lastPrinted>
  <dcterms:created xsi:type="dcterms:W3CDTF">2017-11-08T11:16:23Z</dcterms:created>
  <dcterms:modified xsi:type="dcterms:W3CDTF">2018-05-24T19:56:33Z</dcterms:modified>
  <cp:category/>
  <cp:version/>
  <cp:contentType/>
  <cp:contentStatus/>
</cp:coreProperties>
</file>